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ink/ink2.xml" ContentType="application/inkml+xml"/>
  <Override PartName="/xl/ink/ink3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45" windowHeight="7740" firstSheet="1" activeTab="1"/>
  </bookViews>
  <sheets>
    <sheet name="Officials List" sheetId="4" state="hidden" r:id="rId1"/>
    <sheet name="PANEL 1" sheetId="1" r:id="rId2"/>
    <sheet name="Sheet2" sheetId="6" state="hidden" r:id="rId3"/>
    <sheet name="Sheet1" sheetId="7" r:id="rId4"/>
  </sheets>
  <definedNames>
    <definedName name="_xlnm._FilterDatabase" localSheetId="3" hidden="1">Sheet1!$A$1:$C$43</definedName>
  </definedNames>
  <calcPr calcId="145621"/>
</workbook>
</file>

<file path=xl/calcChain.xml><?xml version="1.0" encoding="utf-8"?>
<calcChain xmlns="http://schemas.openxmlformats.org/spreadsheetml/2006/main">
  <c r="P87" i="1" l="1"/>
  <c r="J87" i="1"/>
  <c r="R87" i="1" s="1"/>
  <c r="R86" i="1"/>
  <c r="U86" i="1" s="1"/>
  <c r="P86" i="1"/>
  <c r="J86" i="1"/>
  <c r="U69" i="1"/>
  <c r="U68" i="1"/>
  <c r="U67" i="1"/>
  <c r="U66" i="1"/>
  <c r="U65" i="1"/>
  <c r="U54" i="1"/>
  <c r="U53" i="1"/>
  <c r="U52" i="1"/>
  <c r="C23" i="7"/>
  <c r="C43" i="7"/>
  <c r="B43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2" i="7"/>
  <c r="U87" i="1" l="1"/>
  <c r="S87" i="1"/>
  <c r="S86" i="1"/>
  <c r="P59" i="1"/>
  <c r="J59" i="1"/>
  <c r="R59" i="1"/>
  <c r="U59" i="1" s="1"/>
  <c r="P69" i="1"/>
  <c r="J69" i="1"/>
  <c r="J77" i="1"/>
  <c r="P77" i="1"/>
  <c r="P40" i="1"/>
  <c r="J40" i="1"/>
  <c r="P8" i="1"/>
  <c r="J8" i="1"/>
  <c r="C15" i="7"/>
  <c r="C24" i="7"/>
  <c r="C30" i="7"/>
  <c r="C34" i="7"/>
  <c r="R69" i="1"/>
  <c r="P66" i="1"/>
  <c r="P67" i="1"/>
  <c r="P68" i="1"/>
  <c r="J66" i="1"/>
  <c r="J67" i="1"/>
  <c r="J68" i="1"/>
  <c r="P53" i="1"/>
  <c r="P52" i="1"/>
  <c r="J53" i="1"/>
  <c r="J54" i="1"/>
  <c r="J52" i="1"/>
  <c r="P45" i="1"/>
  <c r="P44" i="1"/>
  <c r="J45" i="1"/>
  <c r="J44" i="1"/>
  <c r="P15" i="1"/>
  <c r="J15" i="1"/>
  <c r="P85" i="1"/>
  <c r="J85" i="1"/>
  <c r="P84" i="1"/>
  <c r="J84" i="1"/>
  <c r="R88" i="1"/>
  <c r="U88" i="1" s="1"/>
  <c r="P88" i="1"/>
  <c r="J88" i="1"/>
  <c r="P83" i="1"/>
  <c r="J83" i="1"/>
  <c r="P82" i="1"/>
  <c r="J82" i="1"/>
  <c r="P81" i="1"/>
  <c r="J81" i="1"/>
  <c r="P80" i="1"/>
  <c r="J80" i="1"/>
  <c r="P79" i="1"/>
  <c r="R54" i="1"/>
  <c r="P54" i="1"/>
  <c r="J31" i="1"/>
  <c r="P31" i="1"/>
  <c r="J32" i="1"/>
  <c r="P32" i="1"/>
  <c r="R67" i="1" l="1"/>
  <c r="R68" i="1"/>
  <c r="R80" i="1"/>
  <c r="R66" i="1"/>
  <c r="R53" i="1"/>
  <c r="R52" i="1"/>
  <c r="R45" i="1"/>
  <c r="U45" i="1" s="1"/>
  <c r="C39" i="7" s="1"/>
  <c r="R44" i="1"/>
  <c r="U44" i="1" s="1"/>
  <c r="C29" i="7" s="1"/>
  <c r="R15" i="1"/>
  <c r="U15" i="1" s="1"/>
  <c r="C28" i="7" s="1"/>
  <c r="R8" i="1"/>
  <c r="U8" i="1" s="1"/>
  <c r="R85" i="1"/>
  <c r="R83" i="1"/>
  <c r="U83" i="1" s="1"/>
  <c r="R81" i="1"/>
  <c r="R84" i="1"/>
  <c r="R82" i="1"/>
  <c r="R32" i="1"/>
  <c r="U32" i="1" s="1"/>
  <c r="C31" i="7" s="1"/>
  <c r="U80" i="1"/>
  <c r="R31" i="1"/>
  <c r="U31" i="1" s="1"/>
  <c r="C27" i="7" s="1"/>
  <c r="U41" i="1"/>
  <c r="U47" i="1"/>
  <c r="U48" i="1"/>
  <c r="U56" i="1"/>
  <c r="U57" i="1"/>
  <c r="U70" i="1"/>
  <c r="U71" i="1"/>
  <c r="U72" i="1"/>
  <c r="R46" i="1"/>
  <c r="U46" i="1" s="1"/>
  <c r="R40" i="1"/>
  <c r="U40" i="1" s="1"/>
  <c r="C36" i="7" s="1"/>
  <c r="P30" i="1"/>
  <c r="P33" i="1"/>
  <c r="P34" i="1"/>
  <c r="P38" i="1"/>
  <c r="P39" i="1"/>
  <c r="P41" i="1"/>
  <c r="P42" i="1"/>
  <c r="P43" i="1"/>
  <c r="P46" i="1"/>
  <c r="P48" i="1"/>
  <c r="P49" i="1"/>
  <c r="P50" i="1"/>
  <c r="P57" i="1"/>
  <c r="P58" i="1"/>
  <c r="P61" i="1"/>
  <c r="P63" i="1"/>
  <c r="P65" i="1"/>
  <c r="P71" i="1"/>
  <c r="P72" i="1"/>
  <c r="P73" i="1"/>
  <c r="P74" i="1"/>
  <c r="P75" i="1"/>
  <c r="P76" i="1"/>
  <c r="J30" i="1"/>
  <c r="J33" i="1"/>
  <c r="J34" i="1"/>
  <c r="J38" i="1"/>
  <c r="J39" i="1"/>
  <c r="R26" i="1"/>
  <c r="U26" i="1" s="1"/>
  <c r="P24" i="1"/>
  <c r="P25" i="1"/>
  <c r="P26" i="1"/>
  <c r="P29" i="1"/>
  <c r="J24" i="1"/>
  <c r="J25" i="1"/>
  <c r="J26" i="1"/>
  <c r="P7" i="1"/>
  <c r="P10" i="1"/>
  <c r="P11" i="1"/>
  <c r="P12" i="1"/>
  <c r="P14" i="1"/>
  <c r="P19" i="1"/>
  <c r="P20" i="1"/>
  <c r="P21" i="1"/>
  <c r="P23" i="1"/>
  <c r="P78" i="1"/>
  <c r="P6" i="1"/>
  <c r="J7" i="1"/>
  <c r="J10" i="1"/>
  <c r="J11" i="1"/>
  <c r="J12" i="1"/>
  <c r="J14" i="1"/>
  <c r="J19" i="1"/>
  <c r="J20" i="1"/>
  <c r="J21" i="1"/>
  <c r="J23" i="1"/>
  <c r="J29" i="1"/>
  <c r="J41" i="1"/>
  <c r="J42" i="1"/>
  <c r="J43" i="1"/>
  <c r="J46" i="1"/>
  <c r="J48" i="1"/>
  <c r="J49" i="1"/>
  <c r="J50" i="1"/>
  <c r="J57" i="1"/>
  <c r="J58" i="1"/>
  <c r="J61" i="1"/>
  <c r="J63" i="1"/>
  <c r="J65" i="1"/>
  <c r="J71" i="1"/>
  <c r="J72" i="1"/>
  <c r="J73" i="1"/>
  <c r="J74" i="1"/>
  <c r="J75" i="1"/>
  <c r="J76" i="1"/>
  <c r="J6" i="1"/>
  <c r="S53" i="1" l="1"/>
  <c r="U84" i="1"/>
  <c r="S84" i="1"/>
  <c r="U81" i="1"/>
  <c r="S81" i="1"/>
  <c r="S83" i="1"/>
  <c r="S88" i="1"/>
  <c r="U82" i="1"/>
  <c r="S82" i="1"/>
  <c r="U85" i="1"/>
  <c r="S85" i="1"/>
  <c r="S80" i="1"/>
  <c r="S52" i="1"/>
  <c r="S54" i="1"/>
  <c r="R34" i="1"/>
  <c r="U34" i="1" s="1"/>
  <c r="C38" i="7" s="1"/>
  <c r="R43" i="1"/>
  <c r="U43" i="1" s="1"/>
  <c r="C20" i="7" s="1"/>
  <c r="R38" i="1"/>
  <c r="U38" i="1" s="1"/>
  <c r="C16" i="7" s="1"/>
  <c r="R33" i="1"/>
  <c r="U33" i="1" s="1"/>
  <c r="R42" i="1"/>
  <c r="R30" i="1"/>
  <c r="U30" i="1" s="1"/>
  <c r="C21" i="7" s="1"/>
  <c r="R39" i="1"/>
  <c r="U39" i="1" s="1"/>
  <c r="C19" i="7" s="1"/>
  <c r="R29" i="1"/>
  <c r="R25" i="1"/>
  <c r="U25" i="1" s="1"/>
  <c r="C10" i="7" s="1"/>
  <c r="R24" i="1"/>
  <c r="U24" i="1" s="1"/>
  <c r="C40" i="7" s="1"/>
  <c r="U42" i="1" l="1"/>
  <c r="C12" i="7" s="1"/>
  <c r="S44" i="1"/>
  <c r="S42" i="1"/>
  <c r="S45" i="1"/>
  <c r="S43" i="1"/>
  <c r="S46" i="1"/>
  <c r="S32" i="1"/>
  <c r="S33" i="1"/>
  <c r="S31" i="1"/>
  <c r="S30" i="1"/>
  <c r="S34" i="1"/>
  <c r="S29" i="1"/>
  <c r="U29" i="1"/>
  <c r="C6" i="7" s="1"/>
  <c r="R77" i="1"/>
  <c r="U77" i="1" s="1"/>
  <c r="R50" i="1"/>
  <c r="U50" i="1" s="1"/>
  <c r="R14" i="1"/>
  <c r="R19" i="1"/>
  <c r="R23" i="1"/>
  <c r="R49" i="1"/>
  <c r="C4" i="7"/>
  <c r="R58" i="1"/>
  <c r="U58" i="1" s="1"/>
  <c r="C2" i="7" s="1"/>
  <c r="R61" i="1"/>
  <c r="U61" i="1" s="1"/>
  <c r="C22" i="7" s="1"/>
  <c r="R63" i="1"/>
  <c r="U63" i="1" s="1"/>
  <c r="C8" i="7" s="1"/>
  <c r="R65" i="1"/>
  <c r="R73" i="1"/>
  <c r="R74" i="1"/>
  <c r="U74" i="1" s="1"/>
  <c r="C32" i="7" s="1"/>
  <c r="R75" i="1"/>
  <c r="U75" i="1" s="1"/>
  <c r="C37" i="7" s="1"/>
  <c r="R76" i="1"/>
  <c r="U76" i="1" s="1"/>
  <c r="S77" i="1" l="1"/>
  <c r="S75" i="1"/>
  <c r="S73" i="1"/>
  <c r="C3" i="7"/>
  <c r="S68" i="1"/>
  <c r="S65" i="1"/>
  <c r="S66" i="1"/>
  <c r="S67" i="1"/>
  <c r="S69" i="1"/>
  <c r="S49" i="1"/>
  <c r="S50" i="1"/>
  <c r="C5" i="7"/>
  <c r="U23" i="1"/>
  <c r="C17" i="7" s="1"/>
  <c r="S24" i="1"/>
  <c r="S23" i="1"/>
  <c r="S26" i="1"/>
  <c r="S25" i="1"/>
  <c r="C42" i="7"/>
  <c r="U14" i="1"/>
  <c r="C25" i="7" s="1"/>
  <c r="S15" i="1"/>
  <c r="S14" i="1"/>
  <c r="U73" i="1"/>
  <c r="C14" i="7" s="1"/>
  <c r="U49" i="1"/>
  <c r="C41" i="7" s="1"/>
  <c r="U19" i="1"/>
  <c r="C7" i="7" s="1"/>
  <c r="S74" i="1"/>
  <c r="S39" i="1"/>
  <c r="S40" i="1"/>
  <c r="S38" i="1"/>
  <c r="S76" i="1"/>
  <c r="R6" i="1"/>
  <c r="R10" i="1"/>
  <c r="R21" i="1"/>
  <c r="U21" i="1" s="1"/>
  <c r="C18" i="7" s="1"/>
  <c r="R12" i="1"/>
  <c r="U12" i="1" s="1"/>
  <c r="C26" i="7" s="1"/>
  <c r="R7" i="1"/>
  <c r="U7" i="1" s="1"/>
  <c r="C35" i="7" s="1"/>
  <c r="R11" i="1"/>
  <c r="U11" i="1" s="1"/>
  <c r="C9" i="7" s="1"/>
  <c r="S8" i="1" l="1"/>
  <c r="S7" i="1"/>
  <c r="S6" i="1"/>
  <c r="U10" i="1"/>
  <c r="C33" i="7" s="1"/>
  <c r="S12" i="1"/>
  <c r="S11" i="1"/>
  <c r="S10" i="1"/>
  <c r="U6" i="1"/>
  <c r="R20" i="1"/>
  <c r="C13" i="7" l="1"/>
  <c r="S19" i="1"/>
  <c r="S20" i="1"/>
  <c r="S21" i="1"/>
  <c r="U20" i="1"/>
  <c r="C11" i="7" s="1"/>
  <c r="E3" i="1" l="1"/>
  <c r="D3" i="1" s="1"/>
</calcChain>
</file>

<file path=xl/sharedStrings.xml><?xml version="1.0" encoding="utf-8"?>
<sst xmlns="http://schemas.openxmlformats.org/spreadsheetml/2006/main" count="305" uniqueCount="134">
  <si>
    <t>Swallows</t>
  </si>
  <si>
    <t>Alpha TC</t>
  </si>
  <si>
    <t>Farnborough Flyers</t>
  </si>
  <si>
    <t>Alton TC</t>
  </si>
  <si>
    <t>Xcel Gymnastics</t>
  </si>
  <si>
    <t>Hattie Mitchell</t>
  </si>
  <si>
    <t>Katherine George</t>
  </si>
  <si>
    <t>Ezri Osborne</t>
  </si>
  <si>
    <t>Emma Grantham</t>
  </si>
  <si>
    <t>Scarlett Othen</t>
  </si>
  <si>
    <t>Jasmine Fuller</t>
  </si>
  <si>
    <t>Courtney Ireson</t>
  </si>
  <si>
    <t>Scott Plumridge</t>
  </si>
  <si>
    <t>Federica Vazzana</t>
  </si>
  <si>
    <t>Alex Grantham</t>
  </si>
  <si>
    <t>PANEL 1</t>
  </si>
  <si>
    <t>Execution Judge 1</t>
  </si>
  <si>
    <t>Execution Judge 2</t>
  </si>
  <si>
    <t>Execution Judge 3</t>
  </si>
  <si>
    <t>Recorder</t>
  </si>
  <si>
    <t>Marshall</t>
  </si>
  <si>
    <t>PANEL 2</t>
  </si>
  <si>
    <t>Mike Wakely</t>
  </si>
  <si>
    <t>Clare Wakely</t>
  </si>
  <si>
    <t>Chair of Judges</t>
  </si>
  <si>
    <t>David Morgan</t>
  </si>
  <si>
    <t>Louise Aldhous</t>
  </si>
  <si>
    <t>Sarah Johnson</t>
  </si>
  <si>
    <t>Sadie McNeice</t>
  </si>
  <si>
    <t>Richard Lewis</t>
  </si>
  <si>
    <t>Karen Bevis</t>
  </si>
  <si>
    <t>Elaine Dunn</t>
  </si>
  <si>
    <t>Ilona Puskas</t>
  </si>
  <si>
    <t>Gillian Crosskey</t>
  </si>
  <si>
    <t>Janine Brooks</t>
  </si>
  <si>
    <t>Tom Power</t>
  </si>
  <si>
    <t>Julie Stoker</t>
  </si>
  <si>
    <t>Amy Rose</t>
  </si>
  <si>
    <t>Sam Verrell</t>
  </si>
  <si>
    <t>Lynn Joyce</t>
  </si>
  <si>
    <t>Swallows TBC</t>
  </si>
  <si>
    <t>Sam Cartwright</t>
  </si>
  <si>
    <t>Mistral</t>
  </si>
  <si>
    <t>Execution Judge 4</t>
  </si>
  <si>
    <t>Yvonne Carter</t>
  </si>
  <si>
    <t>John Walley</t>
  </si>
  <si>
    <t>SET</t>
  </si>
  <si>
    <t>Ex 1</t>
  </si>
  <si>
    <t>Ex 2</t>
  </si>
  <si>
    <t>Ex 3</t>
  </si>
  <si>
    <t>Total</t>
  </si>
  <si>
    <t>VOL</t>
  </si>
  <si>
    <t>Ex1</t>
  </si>
  <si>
    <t>Ex2</t>
  </si>
  <si>
    <t>Ex3</t>
  </si>
  <si>
    <t>Position</t>
  </si>
  <si>
    <t>Withdrawn</t>
  </si>
  <si>
    <t xml:space="preserve"> </t>
  </si>
  <si>
    <t>Withdrawn?</t>
  </si>
  <si>
    <t>Bonus</t>
  </si>
  <si>
    <t>SPARE</t>
  </si>
  <si>
    <t>Bonus/ Tariff</t>
  </si>
  <si>
    <t>=(X+Y+Z)/3</t>
  </si>
  <si>
    <t>Missed Score</t>
  </si>
  <si>
    <t>Unlock sheet</t>
  </si>
  <si>
    <t>AltonTC3012</t>
  </si>
  <si>
    <t>Elliot Fuller</t>
  </si>
  <si>
    <t>CDP 1</t>
  </si>
  <si>
    <t>Elizabeth Moorhouse</t>
  </si>
  <si>
    <t>Jessica Jones</t>
  </si>
  <si>
    <t>Esme Hammersley</t>
  </si>
  <si>
    <t>Becky Eyre</t>
  </si>
  <si>
    <t>Rosina Irwin</t>
  </si>
  <si>
    <t>Form Score</t>
  </si>
  <si>
    <t>Chloe Ellis</t>
  </si>
  <si>
    <t>NDP 4</t>
  </si>
  <si>
    <t>Claire Brewer</t>
  </si>
  <si>
    <t>Jonty Edwards</t>
  </si>
  <si>
    <t>NDP 2</t>
  </si>
  <si>
    <t>Eloise Fuller</t>
  </si>
  <si>
    <t>2:30pm P1</t>
  </si>
  <si>
    <t>Alex Othen</t>
  </si>
  <si>
    <t>CDP 2</t>
  </si>
  <si>
    <t>Zaki Bekhite</t>
  </si>
  <si>
    <t>Tom Arbury</t>
  </si>
  <si>
    <t>IntraClub</t>
  </si>
  <si>
    <t>Levels</t>
  </si>
  <si>
    <t>Badge 6</t>
  </si>
  <si>
    <t>Club I</t>
  </si>
  <si>
    <t>Anna Thomson</t>
  </si>
  <si>
    <t>Annabel Copley</t>
  </si>
  <si>
    <t>Schools Novice - Age 8/9</t>
  </si>
  <si>
    <t>Becca Connell</t>
  </si>
  <si>
    <t>NDP 1 - Age 13+</t>
  </si>
  <si>
    <t>Disability 2</t>
  </si>
  <si>
    <t>Chloe Foster</t>
  </si>
  <si>
    <t>Schools Intermediate</t>
  </si>
  <si>
    <t>Schools Novice - Age 10+</t>
  </si>
  <si>
    <t>Dexter Hammersley</t>
  </si>
  <si>
    <t>NDP 1 - Age 8/9</t>
  </si>
  <si>
    <t>Ella Fasey</t>
  </si>
  <si>
    <t>Emily Walsh</t>
  </si>
  <si>
    <t>Disability 1</t>
  </si>
  <si>
    <t>Freya Fasey</t>
  </si>
  <si>
    <t>Freya Jones</t>
  </si>
  <si>
    <t>Harry Day</t>
  </si>
  <si>
    <t>Izzy Malatesta</t>
  </si>
  <si>
    <t>James Parrott</t>
  </si>
  <si>
    <t>Jessica Cox</t>
  </si>
  <si>
    <t>Kayleigh Cox</t>
  </si>
  <si>
    <t>Lorna Plumridge</t>
  </si>
  <si>
    <t>Molly Christer</t>
  </si>
  <si>
    <t>Reuben Gilbert</t>
  </si>
  <si>
    <t>Yasmin Bekhite</t>
  </si>
  <si>
    <t>1:45pm P1</t>
  </si>
  <si>
    <t>3:10pm P1</t>
  </si>
  <si>
    <t>2:10pm P2</t>
  </si>
  <si>
    <t>2:45pm P2</t>
  </si>
  <si>
    <t>Ben Braithwaite</t>
  </si>
  <si>
    <t>3:45pm P1</t>
  </si>
  <si>
    <t>3:30pm P2</t>
  </si>
  <si>
    <t>Couple 1</t>
  </si>
  <si>
    <t>Couple 2</t>
  </si>
  <si>
    <t>Couple 3</t>
  </si>
  <si>
    <t>Couple 4</t>
  </si>
  <si>
    <t>Couple 5</t>
  </si>
  <si>
    <t>Couple 6</t>
  </si>
  <si>
    <t>3:55pm P2</t>
  </si>
  <si>
    <t>4:10pm finish</t>
  </si>
  <si>
    <t>Highest Form Score</t>
  </si>
  <si>
    <t>Emmeline Russell</t>
  </si>
  <si>
    <t>NDP 1 - Age 10-13</t>
  </si>
  <si>
    <t>Synchro</t>
  </si>
  <si>
    <t>NDP 5 &amp; Schools Elite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</si>
</sst>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Border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Protection="1"/>
    <xf numFmtId="0" fontId="1" fillId="0" borderId="0" xfId="0" applyFont="1" applyBorder="1" applyProtection="1"/>
    <xf numFmtId="43" fontId="1" fillId="0" borderId="1" xfId="1" applyFont="1" applyBorder="1" applyAlignment="1" applyProtection="1">
      <alignment horizontal="center"/>
    </xf>
    <xf numFmtId="43" fontId="1" fillId="0" borderId="1" xfId="1" applyFont="1" applyFill="1" applyBorder="1" applyAlignment="1" applyProtection="1">
      <alignment horizontal="center"/>
    </xf>
    <xf numFmtId="43" fontId="0" fillId="0" borderId="0" xfId="1" applyFont="1" applyBorder="1" applyProtection="1">
      <protection locked="0"/>
    </xf>
    <xf numFmtId="43" fontId="0" fillId="0" borderId="0" xfId="1" applyFont="1" applyFill="1" applyBorder="1" applyProtection="1">
      <protection locked="0"/>
    </xf>
    <xf numFmtId="43" fontId="0" fillId="0" borderId="0" xfId="1" applyFont="1" applyFill="1" applyBorder="1" applyProtection="1"/>
    <xf numFmtId="43" fontId="1" fillId="0" borderId="1" xfId="1" applyFont="1" applyFill="1" applyBorder="1" applyAlignment="1" applyProtection="1">
      <alignment horizontal="center" wrapText="1"/>
    </xf>
    <xf numFmtId="0" fontId="0" fillId="2" borderId="4" xfId="0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43" fontId="1" fillId="0" borderId="0" xfId="1" applyFont="1" applyFill="1" applyBorder="1" applyAlignment="1" applyProtection="1">
      <alignment horizontal="center"/>
    </xf>
    <xf numFmtId="43" fontId="1" fillId="0" borderId="2" xfId="1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0" fillId="0" borderId="2" xfId="0" applyFill="1" applyBorder="1" applyProtection="1"/>
    <xf numFmtId="43" fontId="0" fillId="0" borderId="0" xfId="0" applyNumberFormat="1" applyFill="1" applyBorder="1" applyProtection="1"/>
    <xf numFmtId="0" fontId="1" fillId="0" borderId="0" xfId="0" applyFont="1" applyFill="1" applyBorder="1" applyProtection="1">
      <protection locked="0"/>
    </xf>
    <xf numFmtId="43" fontId="1" fillId="0" borderId="0" xfId="1" applyFont="1"/>
    <xf numFmtId="43" fontId="0" fillId="0" borderId="0" xfId="1" applyFont="1"/>
    <xf numFmtId="0" fontId="1" fillId="0" borderId="0" xfId="0" applyFont="1"/>
    <xf numFmtId="0" fontId="0" fillId="0" borderId="0" xfId="0" applyFill="1"/>
    <xf numFmtId="0" fontId="0" fillId="2" borderId="6" xfId="0" quotePrefix="1" applyFill="1" applyBorder="1" applyProtection="1">
      <protection locked="0"/>
    </xf>
    <xf numFmtId="0" fontId="0" fillId="0" borderId="9" xfId="0" applyBorder="1" applyProtection="1"/>
    <xf numFmtId="0" fontId="0" fillId="3" borderId="8" xfId="0" applyFill="1" applyBorder="1" applyProtection="1"/>
    <xf numFmtId="0" fontId="0" fillId="2" borderId="3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0" borderId="7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Alignment="1">
      <alignment horizontal="left"/>
    </xf>
    <xf numFmtId="0" fontId="0" fillId="0" borderId="0" xfId="0" applyBorder="1" applyAlignment="1" applyProtection="1">
      <alignment horizontal="left"/>
      <protection locked="0"/>
    </xf>
    <xf numFmtId="43" fontId="1" fillId="0" borderId="1" xfId="1" applyFont="1" applyBorder="1" applyAlignment="1" applyProtection="1">
      <alignment horizontal="center"/>
    </xf>
    <xf numFmtId="43" fontId="1" fillId="0" borderId="1" xfId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39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ustomXml" Target="../ink/ink3.xml"/><Relationship Id="rId2" Type="http://schemas.openxmlformats.org/officeDocument/2006/relationships/image" Target="NULL"/><Relationship Id="rId1" Type="http://schemas.openxmlformats.org/officeDocument/2006/relationships/customXml" Target="../ink/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543075</xdr:colOff>
      <xdr:row>11</xdr:row>
      <xdr:rowOff>95340</xdr:rowOff>
    </xdr:from>
    <xdr:to>
      <xdr:col>2</xdr:col>
      <xdr:colOff>543435</xdr:colOff>
      <xdr:row>11</xdr:row>
      <xdr:rowOff>95700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/>
            <xdr14:cNvContentPartPr/>
          </xdr14:nvContentPartPr>
          <xdr14:nvPr macro=""/>
          <xdr14:xfrm>
            <a:off x="543075" y="6458040"/>
            <a:ext cx="360" cy="360"/>
          </xdr14:xfrm>
        </xdr:contentPart>
      </mc:Choice>
      <mc:Fallback xmlns="">
        <xdr:pic>
          <xdr:nvPicPr>
            <xdr:cNvPr id="3" name="Ink 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31195" y="6446160"/>
              <a:ext cx="24120" cy="241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543075</xdr:colOff>
      <xdr:row>36</xdr:row>
      <xdr:rowOff>95340</xdr:rowOff>
    </xdr:from>
    <xdr:to>
      <xdr:col>0</xdr:col>
      <xdr:colOff>543435</xdr:colOff>
      <xdr:row>36</xdr:row>
      <xdr:rowOff>95700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/>
            <xdr14:cNvContentPartPr/>
          </xdr14:nvContentPartPr>
          <xdr14:nvPr macro=""/>
          <xdr14:xfrm>
            <a:off x="543075" y="6458040"/>
            <a:ext cx="360" cy="360"/>
          </xdr14:xfrm>
        </xdr:contentPart>
      </mc:Choice>
      <mc:Fallback xmlns="">
        <xdr:pic>
          <xdr:nvPicPr>
            <xdr:cNvPr id="3" name="Ink 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31195" y="6446160"/>
              <a:ext cx="24120" cy="24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543075</xdr:colOff>
      <xdr:row>36</xdr:row>
      <xdr:rowOff>95340</xdr:rowOff>
    </xdr:from>
    <xdr:to>
      <xdr:col>3</xdr:col>
      <xdr:colOff>543435</xdr:colOff>
      <xdr:row>36</xdr:row>
      <xdr:rowOff>95700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/>
            <xdr14:cNvContentPartPr/>
          </xdr14:nvContentPartPr>
          <xdr14:nvPr macro=""/>
          <xdr14:xfrm>
            <a:off x="543075" y="6458040"/>
            <a:ext cx="360" cy="360"/>
          </xdr14:xfrm>
        </xdr:contentPart>
      </mc:Choice>
      <mc:Fallback xmlns="">
        <xdr:pic>
          <xdr:nvPicPr>
            <xdr:cNvPr id="3" name="Ink 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31195" y="6446160"/>
              <a:ext cx="24120" cy="241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</inkml:traceFormat>
        <inkml:channelProperties>
          <inkml:channelProperty channel="X" name="resolution" value="39.5942" units="1/cm"/>
          <inkml:channelProperty channel="Y" name="resolution" value="39.58763" units="1/cm"/>
        </inkml:channelProperties>
      </inkml:inkSource>
      <inkml:timestamp xml:id="ts0" timeString="2014-09-18T21:50:15.055"/>
    </inkml:context>
    <inkml:brush xml:id="br0">
      <inkml:brushProperty name="width" value="0.06667" units="cm"/>
      <inkml:brushProperty name="height" value="0.06667" units="cm"/>
    </inkml:brush>
  </inkml:definitions>
  <inkml:trace contextRef="#ctx0" brushRef="#br0">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</inkml:traceFormat>
        <inkml:channelProperties>
          <inkml:channelProperty channel="X" name="resolution" value="39.5942" units="1/cm"/>
          <inkml:channelProperty channel="Y" name="resolution" value="39.58763" units="1/cm"/>
        </inkml:channelProperties>
      </inkml:inkSource>
      <inkml:timestamp xml:id="ts0" timeString="2014-11-30T12:19:48.832"/>
    </inkml:context>
    <inkml:brush xml:id="br0">
      <inkml:brushProperty name="width" value="0.06667" units="cm"/>
      <inkml:brushProperty name="height" value="0.06667" units="cm"/>
    </inkml:brush>
  </inkml:definitions>
  <inkml:trace contextRef="#ctx0" brushRef="#br0">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</inkml:traceFormat>
        <inkml:channelProperties>
          <inkml:channelProperty channel="X" name="resolution" value="39.5942" units="1/cm"/>
          <inkml:channelProperty channel="Y" name="resolution" value="39.58763" units="1/cm"/>
        </inkml:channelProperties>
      </inkml:inkSource>
      <inkml:timestamp xml:id="ts0" timeString="2015-12-05T18:53:01.708"/>
    </inkml:context>
    <inkml:brush xml:id="br0">
      <inkml:brushProperty name="width" value="0.06667" units="cm"/>
      <inkml:brushProperty name="height" value="0.06667" units="cm"/>
    </inkml:brush>
  </inkml:definitions>
  <inkml:trace contextRef="#ctx0" brushRef="#br0">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B3" sqref="B3"/>
    </sheetView>
  </sheetViews>
  <sheetFormatPr defaultRowHeight="15" x14ac:dyDescent="0.25"/>
  <cols>
    <col min="1" max="1" width="16.85546875" bestFit="1" customWidth="1"/>
    <col min="2" max="2" width="15.140625" bestFit="1" customWidth="1"/>
    <col min="3" max="3" width="19.85546875" bestFit="1" customWidth="1"/>
  </cols>
  <sheetData>
    <row r="1" spans="1:3" x14ac:dyDescent="0.25">
      <c r="A1" t="s">
        <v>15</v>
      </c>
    </row>
    <row r="2" spans="1:3" x14ac:dyDescent="0.25">
      <c r="A2" t="s">
        <v>24</v>
      </c>
      <c r="B2" t="s">
        <v>22</v>
      </c>
      <c r="C2" t="s">
        <v>3</v>
      </c>
    </row>
    <row r="3" spans="1:3" x14ac:dyDescent="0.25">
      <c r="A3" t="s">
        <v>16</v>
      </c>
      <c r="B3" t="s">
        <v>23</v>
      </c>
      <c r="C3" t="s">
        <v>3</v>
      </c>
    </row>
    <row r="4" spans="1:3" x14ac:dyDescent="0.25">
      <c r="A4" t="s">
        <v>17</v>
      </c>
      <c r="B4" t="s">
        <v>25</v>
      </c>
      <c r="C4" t="s">
        <v>1</v>
      </c>
    </row>
    <row r="5" spans="1:3" x14ac:dyDescent="0.25">
      <c r="A5" t="s">
        <v>18</v>
      </c>
      <c r="B5" t="s">
        <v>26</v>
      </c>
      <c r="C5" t="s">
        <v>4</v>
      </c>
    </row>
    <row r="6" spans="1:3" x14ac:dyDescent="0.25">
      <c r="A6" t="s">
        <v>43</v>
      </c>
      <c r="B6" t="s">
        <v>37</v>
      </c>
      <c r="C6" t="s">
        <v>1</v>
      </c>
    </row>
    <row r="7" spans="1:3" x14ac:dyDescent="0.25">
      <c r="A7" t="s">
        <v>19</v>
      </c>
      <c r="B7" t="s">
        <v>27</v>
      </c>
      <c r="C7" t="s">
        <v>2</v>
      </c>
    </row>
    <row r="8" spans="1:3" x14ac:dyDescent="0.25">
      <c r="A8" t="s">
        <v>20</v>
      </c>
      <c r="B8" t="s">
        <v>28</v>
      </c>
      <c r="C8" t="s">
        <v>0</v>
      </c>
    </row>
    <row r="11" spans="1:3" x14ac:dyDescent="0.25">
      <c r="A11" t="s">
        <v>21</v>
      </c>
    </row>
    <row r="12" spans="1:3" x14ac:dyDescent="0.25">
      <c r="A12" t="s">
        <v>24</v>
      </c>
      <c r="B12" t="s">
        <v>29</v>
      </c>
      <c r="C12" t="s">
        <v>0</v>
      </c>
    </row>
    <row r="13" spans="1:3" x14ac:dyDescent="0.25">
      <c r="A13" t="s">
        <v>16</v>
      </c>
      <c r="B13" t="s">
        <v>31</v>
      </c>
      <c r="C13" t="s">
        <v>2</v>
      </c>
    </row>
    <row r="14" spans="1:3" x14ac:dyDescent="0.25">
      <c r="A14" t="s">
        <v>17</v>
      </c>
      <c r="B14" t="s">
        <v>32</v>
      </c>
      <c r="C14" t="s">
        <v>4</v>
      </c>
    </row>
    <row r="15" spans="1:3" x14ac:dyDescent="0.25">
      <c r="A15" t="s">
        <v>18</v>
      </c>
      <c r="B15" t="s">
        <v>33</v>
      </c>
      <c r="C15" t="s">
        <v>1</v>
      </c>
    </row>
    <row r="16" spans="1:3" x14ac:dyDescent="0.25">
      <c r="A16" t="s">
        <v>43</v>
      </c>
      <c r="B16" t="s">
        <v>45</v>
      </c>
      <c r="C16" t="s">
        <v>3</v>
      </c>
    </row>
    <row r="17" spans="1:3" x14ac:dyDescent="0.25">
      <c r="A17" t="s">
        <v>19</v>
      </c>
      <c r="B17" t="s">
        <v>34</v>
      </c>
      <c r="C17" t="s">
        <v>1</v>
      </c>
    </row>
    <row r="18" spans="1:3" x14ac:dyDescent="0.25">
      <c r="A18" t="s">
        <v>20</v>
      </c>
      <c r="B18" t="s">
        <v>35</v>
      </c>
      <c r="C18" t="s">
        <v>4</v>
      </c>
    </row>
    <row r="21" spans="1:3" x14ac:dyDescent="0.25">
      <c r="A21" t="s">
        <v>21</v>
      </c>
    </row>
    <row r="22" spans="1:3" x14ac:dyDescent="0.25">
      <c r="A22" t="s">
        <v>24</v>
      </c>
      <c r="B22" t="s">
        <v>30</v>
      </c>
      <c r="C22" t="s">
        <v>42</v>
      </c>
    </row>
    <row r="23" spans="1:3" x14ac:dyDescent="0.25">
      <c r="A23" t="s">
        <v>16</v>
      </c>
      <c r="B23" t="s">
        <v>36</v>
      </c>
      <c r="C23" t="s">
        <v>1</v>
      </c>
    </row>
    <row r="24" spans="1:3" x14ac:dyDescent="0.25">
      <c r="A24" t="s">
        <v>17</v>
      </c>
      <c r="B24" t="s">
        <v>38</v>
      </c>
      <c r="C24" t="s">
        <v>2</v>
      </c>
    </row>
    <row r="25" spans="1:3" x14ac:dyDescent="0.25">
      <c r="A25" t="s">
        <v>18</v>
      </c>
      <c r="B25" t="s">
        <v>39</v>
      </c>
      <c r="C25" t="s">
        <v>0</v>
      </c>
    </row>
    <row r="26" spans="1:3" x14ac:dyDescent="0.25">
      <c r="A26" t="s">
        <v>43</v>
      </c>
      <c r="B26" t="s">
        <v>44</v>
      </c>
      <c r="C26" t="s">
        <v>4</v>
      </c>
    </row>
    <row r="27" spans="1:3" x14ac:dyDescent="0.25">
      <c r="A27" t="s">
        <v>19</v>
      </c>
      <c r="B27" t="s">
        <v>40</v>
      </c>
      <c r="C27" t="s">
        <v>0</v>
      </c>
    </row>
    <row r="28" spans="1:3" x14ac:dyDescent="0.25">
      <c r="A28" t="s">
        <v>20</v>
      </c>
      <c r="B28" t="s">
        <v>41</v>
      </c>
      <c r="C28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tabSelected="1" zoomScaleNormal="100" workbookViewId="0">
      <pane xSplit="5" ySplit="4" topLeftCell="F5" activePane="bottomRight" state="frozen"/>
      <selection activeCell="A45" sqref="A45"/>
      <selection pane="topRight" activeCell="A45" sqref="A45"/>
      <selection pane="bottomLeft" activeCell="A45" sqref="A45"/>
      <selection pane="bottomRight" activeCell="A70" sqref="A70"/>
    </sheetView>
  </sheetViews>
  <sheetFormatPr defaultRowHeight="15" x14ac:dyDescent="0.25"/>
  <cols>
    <col min="1" max="1" width="3" style="1" bestFit="1" customWidth="1"/>
    <col min="2" max="2" width="2" style="1" bestFit="1" customWidth="1"/>
    <col min="3" max="3" width="18.28515625" style="34" bestFit="1" customWidth="1"/>
    <col min="4" max="4" width="23.140625" style="1" bestFit="1" customWidth="1"/>
    <col min="5" max="5" width="12" style="1" bestFit="1" customWidth="1"/>
    <col min="6" max="6" width="11.85546875" style="1" bestFit="1" customWidth="1"/>
    <col min="7" max="8" width="9.140625" style="8"/>
    <col min="9" max="9" width="7.85546875" style="8" bestFit="1" customWidth="1"/>
    <col min="10" max="11" width="9.140625" style="10"/>
    <col min="12" max="15" width="9.140625" style="9"/>
    <col min="16" max="16" width="11.85546875" style="9" customWidth="1"/>
    <col min="17" max="17" width="9.140625" style="10"/>
    <col min="18" max="18" width="9.140625" style="9"/>
    <col min="19" max="19" width="9.140625" style="10"/>
    <col min="20" max="20" width="9.140625" style="13"/>
    <col min="21" max="21" width="9.140625" style="3"/>
    <col min="22" max="22" width="9.140625" style="14" customWidth="1"/>
    <col min="23" max="23" width="9.140625" style="13"/>
    <col min="24" max="16384" width="9.140625" style="1"/>
  </cols>
  <sheetData>
    <row r="1" spans="1:23" x14ac:dyDescent="0.25">
      <c r="C1" s="28" t="s">
        <v>64</v>
      </c>
      <c r="D1" s="12" t="s">
        <v>65</v>
      </c>
      <c r="P1" s="10"/>
    </row>
    <row r="2" spans="1:23" ht="15.75" thickBot="1" x14ac:dyDescent="0.3">
      <c r="C2" s="29" t="s">
        <v>63</v>
      </c>
      <c r="D2" s="25" t="s">
        <v>62</v>
      </c>
      <c r="P2" s="10"/>
    </row>
    <row r="3" spans="1:23" s="4" customFormat="1" ht="15.75" thickBot="1" x14ac:dyDescent="0.3">
      <c r="C3" s="30" t="s">
        <v>129</v>
      </c>
      <c r="D3" s="27" t="str">
        <f>VLOOKUP(E3,Sheet1!C:D,2,0)</f>
        <v>Ezri Osborne</v>
      </c>
      <c r="E3" s="26">
        <f>MAX(U:U)</f>
        <v>48</v>
      </c>
      <c r="F3" s="35" t="s">
        <v>46</v>
      </c>
      <c r="G3" s="35"/>
      <c r="H3" s="35"/>
      <c r="I3" s="35"/>
      <c r="J3" s="35"/>
      <c r="K3" s="15"/>
      <c r="L3" s="36" t="s">
        <v>51</v>
      </c>
      <c r="M3" s="36"/>
      <c r="N3" s="36"/>
      <c r="O3" s="36"/>
      <c r="P3" s="36"/>
      <c r="Q3" s="15"/>
      <c r="R3" s="15"/>
      <c r="S3" s="13"/>
      <c r="T3" s="14"/>
      <c r="U3" s="14"/>
      <c r="V3" s="13"/>
    </row>
    <row r="4" spans="1:23" s="4" customFormat="1" ht="30" x14ac:dyDescent="0.25">
      <c r="C4" s="31"/>
      <c r="E4" s="5" t="s">
        <v>58</v>
      </c>
      <c r="F4" s="6" t="s">
        <v>47</v>
      </c>
      <c r="G4" s="6" t="s">
        <v>48</v>
      </c>
      <c r="H4" s="6" t="s">
        <v>49</v>
      </c>
      <c r="I4" s="7" t="s">
        <v>59</v>
      </c>
      <c r="J4" s="7" t="s">
        <v>50</v>
      </c>
      <c r="K4" s="7"/>
      <c r="L4" s="7" t="s">
        <v>52</v>
      </c>
      <c r="M4" s="7" t="s">
        <v>53</v>
      </c>
      <c r="N4" s="7" t="s">
        <v>54</v>
      </c>
      <c r="O4" s="11" t="s">
        <v>61</v>
      </c>
      <c r="P4" s="7" t="s">
        <v>50</v>
      </c>
      <c r="Q4" s="7"/>
      <c r="R4" s="16" t="s">
        <v>50</v>
      </c>
      <c r="S4" s="17" t="s">
        <v>55</v>
      </c>
      <c r="T4" s="14"/>
      <c r="U4" s="18" t="s">
        <v>73</v>
      </c>
      <c r="V4" s="17"/>
    </row>
    <row r="5" spans="1:23" x14ac:dyDescent="0.25">
      <c r="A5" s="2" t="s">
        <v>114</v>
      </c>
      <c r="C5" s="32"/>
      <c r="F5" s="8"/>
      <c r="I5" s="9"/>
      <c r="K5" s="9"/>
      <c r="P5" s="10"/>
      <c r="Q5" s="9"/>
      <c r="R5" s="10"/>
      <c r="S5" s="13"/>
      <c r="T5" s="3"/>
      <c r="U5" s="14"/>
      <c r="V5" s="13"/>
      <c r="W5" s="1"/>
    </row>
    <row r="6" spans="1:23" x14ac:dyDescent="0.25">
      <c r="A6" s="1">
        <v>1</v>
      </c>
      <c r="B6" s="1">
        <v>1</v>
      </c>
      <c r="C6" s="33" t="s">
        <v>98</v>
      </c>
      <c r="D6" t="s">
        <v>78</v>
      </c>
      <c r="E6" s="1" t="s">
        <v>57</v>
      </c>
      <c r="F6" s="8">
        <v>7.2</v>
      </c>
      <c r="G6" s="8">
        <v>6.8</v>
      </c>
      <c r="H6" s="8">
        <v>6.8</v>
      </c>
      <c r="I6" s="9">
        <v>0</v>
      </c>
      <c r="J6" s="10">
        <f>SUM(F6:I6)</f>
        <v>20.8</v>
      </c>
      <c r="K6" s="9"/>
      <c r="L6" s="9">
        <v>7</v>
      </c>
      <c r="M6" s="9">
        <v>7</v>
      </c>
      <c r="N6" s="9">
        <v>6.9</v>
      </c>
      <c r="O6" s="9">
        <v>0</v>
      </c>
      <c r="P6" s="10">
        <f>SUM(L6:O6)</f>
        <v>20.9</v>
      </c>
      <c r="Q6" s="9"/>
      <c r="R6" s="10">
        <f>J6+P6</f>
        <v>41.7</v>
      </c>
      <c r="S6" s="13">
        <f>RANK(R6,$R$6:$R$8)</f>
        <v>3</v>
      </c>
      <c r="T6" s="3"/>
      <c r="U6" s="19">
        <f>R6-O6-I6</f>
        <v>41.7</v>
      </c>
      <c r="V6" s="13"/>
      <c r="W6" s="1"/>
    </row>
    <row r="7" spans="1:23" x14ac:dyDescent="0.25">
      <c r="A7" s="1">
        <v>2</v>
      </c>
      <c r="B7" s="1">
        <v>2</v>
      </c>
      <c r="C7" s="33" t="s">
        <v>110</v>
      </c>
      <c r="D7" t="s">
        <v>78</v>
      </c>
      <c r="F7" s="8">
        <v>7.3</v>
      </c>
      <c r="G7" s="8">
        <v>7</v>
      </c>
      <c r="H7" s="8">
        <v>7.2</v>
      </c>
      <c r="I7" s="9">
        <v>0</v>
      </c>
      <c r="J7" s="10">
        <f t="shared" ref="J7:J77" si="0">SUM(F7:I7)</f>
        <v>21.5</v>
      </c>
      <c r="K7" s="9"/>
      <c r="L7" s="9">
        <v>7.2</v>
      </c>
      <c r="M7" s="9">
        <v>7</v>
      </c>
      <c r="N7" s="9">
        <v>7.3</v>
      </c>
      <c r="O7" s="9">
        <v>0</v>
      </c>
      <c r="P7" s="10">
        <f t="shared" ref="P7:P78" si="1">SUM(L7:O7)</f>
        <v>21.5</v>
      </c>
      <c r="Q7" s="9"/>
      <c r="R7" s="10">
        <f>IF(E7="Withdrawn",0,(J7+P7))</f>
        <v>43</v>
      </c>
      <c r="S7" s="13">
        <f>RANK(R7,$R$6:$R$8)</f>
        <v>2</v>
      </c>
      <c r="T7" s="3"/>
      <c r="U7" s="19">
        <f t="shared" ref="U7:U73" si="2">R7-O7-I7</f>
        <v>43</v>
      </c>
      <c r="V7" s="13"/>
      <c r="W7" s="1"/>
    </row>
    <row r="8" spans="1:23" x14ac:dyDescent="0.25">
      <c r="C8" s="33" t="s">
        <v>130</v>
      </c>
      <c r="D8" s="1" t="s">
        <v>78</v>
      </c>
      <c r="F8" s="8">
        <v>7.1</v>
      </c>
      <c r="G8" s="8">
        <v>7.4</v>
      </c>
      <c r="H8" s="8">
        <v>7.3</v>
      </c>
      <c r="I8" s="9">
        <v>0</v>
      </c>
      <c r="J8" s="10">
        <f t="shared" ref="J8" si="3">SUM(F8:I8)</f>
        <v>21.8</v>
      </c>
      <c r="K8" s="9"/>
      <c r="L8" s="9">
        <v>7.2</v>
      </c>
      <c r="M8" s="9">
        <v>7</v>
      </c>
      <c r="N8" s="9">
        <v>7.1</v>
      </c>
      <c r="O8" s="9">
        <v>0</v>
      </c>
      <c r="P8" s="10">
        <f t="shared" ref="P8" si="4">SUM(L8:O8)</f>
        <v>21.299999999999997</v>
      </c>
      <c r="Q8" s="9"/>
      <c r="R8" s="10">
        <f t="shared" ref="R8" si="5">IF(E8="Withdrawn",0,(J8+P8))</f>
        <v>43.099999999999994</v>
      </c>
      <c r="S8" s="13">
        <f>RANK(R8,$R$6:$R$8)</f>
        <v>1</v>
      </c>
      <c r="T8" s="3"/>
      <c r="U8" s="19">
        <f t="shared" ref="U8" si="6">R8-O8-I8</f>
        <v>43.099999999999994</v>
      </c>
      <c r="V8" s="13"/>
      <c r="W8" s="1"/>
    </row>
    <row r="9" spans="1:23" x14ac:dyDescent="0.25">
      <c r="C9" s="33"/>
      <c r="D9"/>
      <c r="F9" s="8"/>
      <c r="I9" s="9"/>
      <c r="K9" s="9"/>
      <c r="P9" s="10"/>
      <c r="Q9" s="9"/>
      <c r="R9" s="10"/>
      <c r="S9" s="13"/>
      <c r="T9" s="3"/>
      <c r="U9" s="19"/>
      <c r="V9" s="13"/>
      <c r="W9" s="1"/>
    </row>
    <row r="10" spans="1:23" x14ac:dyDescent="0.25">
      <c r="A10" s="1">
        <v>3</v>
      </c>
      <c r="B10" s="1">
        <v>1</v>
      </c>
      <c r="C10" s="33" t="s">
        <v>6</v>
      </c>
      <c r="D10" t="s">
        <v>133</v>
      </c>
      <c r="F10" s="8">
        <v>7.6</v>
      </c>
      <c r="G10" s="8">
        <v>7.9</v>
      </c>
      <c r="H10" s="8">
        <v>7.7</v>
      </c>
      <c r="I10" s="9"/>
      <c r="J10" s="10">
        <f t="shared" si="0"/>
        <v>23.2</v>
      </c>
      <c r="K10" s="9"/>
      <c r="L10" s="9">
        <v>7.6</v>
      </c>
      <c r="M10" s="9">
        <v>7.5</v>
      </c>
      <c r="N10" s="9">
        <v>6.8</v>
      </c>
      <c r="P10" s="10">
        <f t="shared" si="1"/>
        <v>21.9</v>
      </c>
      <c r="Q10" s="9"/>
      <c r="R10" s="10">
        <f>IF(E10="Withdrawn",0,(J10+P10))</f>
        <v>45.099999999999994</v>
      </c>
      <c r="S10" s="13">
        <f>RANK(R10,$R$10:$R$12)</f>
        <v>1</v>
      </c>
      <c r="T10" s="3"/>
      <c r="U10" s="19">
        <f t="shared" si="2"/>
        <v>45.099999999999994</v>
      </c>
      <c r="V10" s="13"/>
      <c r="W10" s="1"/>
    </row>
    <row r="11" spans="1:23" x14ac:dyDescent="0.25">
      <c r="A11" s="1">
        <v>4</v>
      </c>
      <c r="B11" s="1">
        <v>2</v>
      </c>
      <c r="C11" s="33" t="s">
        <v>74</v>
      </c>
      <c r="D11" t="s">
        <v>133</v>
      </c>
      <c r="F11" s="8">
        <v>7.6</v>
      </c>
      <c r="G11" s="8">
        <v>7.5</v>
      </c>
      <c r="H11" s="8">
        <v>7.2</v>
      </c>
      <c r="I11" s="9"/>
      <c r="J11" s="10">
        <f t="shared" si="0"/>
        <v>22.3</v>
      </c>
      <c r="K11" s="9"/>
      <c r="L11" s="9">
        <v>6.9</v>
      </c>
      <c r="M11" s="9">
        <v>7</v>
      </c>
      <c r="N11" s="9">
        <v>6.1</v>
      </c>
      <c r="P11" s="10">
        <f t="shared" si="1"/>
        <v>20</v>
      </c>
      <c r="Q11" s="9"/>
      <c r="R11" s="10">
        <f>IF(E11="Withdrawn",0,(J11+P11))</f>
        <v>42.3</v>
      </c>
      <c r="S11" s="13">
        <f>RANK(R11,$R$10:$R$12)</f>
        <v>2</v>
      </c>
      <c r="T11" s="3"/>
      <c r="U11" s="19">
        <f t="shared" si="2"/>
        <v>42.3</v>
      </c>
      <c r="V11" s="13"/>
      <c r="W11" s="1"/>
    </row>
    <row r="12" spans="1:23" x14ac:dyDescent="0.25">
      <c r="A12" s="1">
        <v>5</v>
      </c>
      <c r="B12" s="1">
        <v>3</v>
      </c>
      <c r="C12" s="33" t="s">
        <v>5</v>
      </c>
      <c r="D12" t="s">
        <v>133</v>
      </c>
      <c r="F12" s="8">
        <v>7.4</v>
      </c>
      <c r="G12" s="8">
        <v>7.2</v>
      </c>
      <c r="H12" s="8">
        <v>7.2</v>
      </c>
      <c r="I12" s="9"/>
      <c r="J12" s="10">
        <f t="shared" si="0"/>
        <v>21.8</v>
      </c>
      <c r="K12" s="9"/>
      <c r="L12" s="9">
        <v>7</v>
      </c>
      <c r="M12" s="9">
        <v>6.7</v>
      </c>
      <c r="N12" s="9">
        <v>6.6</v>
      </c>
      <c r="P12" s="10">
        <f t="shared" si="1"/>
        <v>20.299999999999997</v>
      </c>
      <c r="Q12" s="9"/>
      <c r="R12" s="10">
        <f>IF(E12="Withdrawn",0,(J12+P12))</f>
        <v>42.099999999999994</v>
      </c>
      <c r="S12" s="13">
        <f>RANK(R12,$R$10:$R$12)</f>
        <v>3</v>
      </c>
      <c r="T12" s="3"/>
      <c r="U12" s="19">
        <f t="shared" si="2"/>
        <v>42.099999999999994</v>
      </c>
      <c r="V12" s="13"/>
      <c r="W12" s="1"/>
    </row>
    <row r="13" spans="1:23" x14ac:dyDescent="0.25">
      <c r="C13" s="33"/>
      <c r="D13"/>
      <c r="F13" s="8"/>
      <c r="I13" s="9"/>
      <c r="K13" s="9"/>
      <c r="P13" s="10"/>
      <c r="Q13" s="9"/>
      <c r="R13" s="10"/>
      <c r="S13" s="13"/>
      <c r="T13" s="3"/>
      <c r="U13" s="19"/>
      <c r="V13" s="13"/>
      <c r="W13" s="1"/>
    </row>
    <row r="14" spans="1:23" x14ac:dyDescent="0.25">
      <c r="A14" s="1">
        <v>6</v>
      </c>
      <c r="B14" s="1">
        <v>1</v>
      </c>
      <c r="C14" s="33" t="s">
        <v>105</v>
      </c>
      <c r="D14" t="s">
        <v>75</v>
      </c>
      <c r="F14" s="8">
        <v>7</v>
      </c>
      <c r="G14" s="8">
        <v>6.5</v>
      </c>
      <c r="H14" s="8">
        <v>6.4</v>
      </c>
      <c r="I14" s="9">
        <v>0</v>
      </c>
      <c r="J14" s="10">
        <f t="shared" si="0"/>
        <v>19.899999999999999</v>
      </c>
      <c r="K14" s="9"/>
      <c r="L14" s="9">
        <v>7.1</v>
      </c>
      <c r="M14" s="9">
        <v>6.7</v>
      </c>
      <c r="N14" s="9">
        <v>7</v>
      </c>
      <c r="P14" s="10">
        <f t="shared" si="1"/>
        <v>20.8</v>
      </c>
      <c r="Q14" s="9"/>
      <c r="R14" s="10">
        <f>IF(E14="Withdrawn",0,(J14+P14))</f>
        <v>40.700000000000003</v>
      </c>
      <c r="S14" s="13">
        <f>RANK(R14,$R$14:$R$15)</f>
        <v>2</v>
      </c>
      <c r="T14" s="3"/>
      <c r="U14" s="19">
        <f t="shared" si="2"/>
        <v>40.700000000000003</v>
      </c>
      <c r="V14" s="13"/>
      <c r="W14" s="1"/>
    </row>
    <row r="15" spans="1:23" x14ac:dyDescent="0.25">
      <c r="A15" s="1">
        <v>7</v>
      </c>
      <c r="B15" s="1">
        <v>2</v>
      </c>
      <c r="C15" s="33" t="s">
        <v>107</v>
      </c>
      <c r="D15" t="s">
        <v>75</v>
      </c>
      <c r="F15" s="8">
        <v>7.2</v>
      </c>
      <c r="G15" s="8">
        <v>7.5</v>
      </c>
      <c r="H15" s="8">
        <v>7.5</v>
      </c>
      <c r="I15" s="9">
        <v>0</v>
      </c>
      <c r="J15" s="10">
        <f t="shared" si="0"/>
        <v>22.2</v>
      </c>
      <c r="K15" s="9"/>
      <c r="L15" s="9">
        <v>7.3</v>
      </c>
      <c r="M15" s="9">
        <v>7.3</v>
      </c>
      <c r="N15" s="9">
        <v>7.7</v>
      </c>
      <c r="P15" s="10">
        <f t="shared" si="1"/>
        <v>22.3</v>
      </c>
      <c r="Q15" s="9"/>
      <c r="R15" s="10">
        <f>IF(E15="Withdrawn",0,(J15+P15))</f>
        <v>44.5</v>
      </c>
      <c r="S15" s="13">
        <f>RANK(R15,$R$14:$R$15)</f>
        <v>1</v>
      </c>
      <c r="T15" s="3"/>
      <c r="U15" s="19">
        <f t="shared" si="2"/>
        <v>44.5</v>
      </c>
      <c r="V15" s="13"/>
      <c r="W15" s="1"/>
    </row>
    <row r="16" spans="1:23" x14ac:dyDescent="0.25">
      <c r="C16" s="33"/>
      <c r="F16" s="8"/>
      <c r="I16" s="9"/>
      <c r="K16" s="9"/>
      <c r="P16" s="10"/>
      <c r="Q16" s="9"/>
      <c r="R16" s="10"/>
      <c r="S16" s="13"/>
      <c r="T16" s="3"/>
      <c r="U16" s="19"/>
      <c r="V16" s="13"/>
      <c r="W16" s="1"/>
    </row>
    <row r="17" spans="1:23" x14ac:dyDescent="0.25">
      <c r="C17" s="33"/>
      <c r="F17" s="8"/>
      <c r="I17" s="9"/>
      <c r="K17" s="9"/>
      <c r="P17" s="10"/>
      <c r="Q17" s="9"/>
      <c r="R17" s="10"/>
      <c r="S17" s="13"/>
      <c r="T17" s="3"/>
      <c r="U17" s="19"/>
      <c r="V17" s="13"/>
      <c r="W17" s="1"/>
    </row>
    <row r="18" spans="1:23" x14ac:dyDescent="0.25">
      <c r="A18" s="2" t="s">
        <v>116</v>
      </c>
      <c r="C18" s="33"/>
      <c r="F18" s="8"/>
      <c r="I18" s="9"/>
      <c r="K18" s="9"/>
      <c r="P18" s="10"/>
      <c r="Q18" s="9"/>
      <c r="R18" s="10"/>
      <c r="S18" s="13"/>
      <c r="T18" s="3"/>
      <c r="U18" s="19"/>
      <c r="V18" s="13"/>
      <c r="W18" s="1"/>
    </row>
    <row r="19" spans="1:23" x14ac:dyDescent="0.25">
      <c r="A19" s="1">
        <v>1</v>
      </c>
      <c r="B19" s="1">
        <v>1</v>
      </c>
      <c r="C19" s="33" t="s">
        <v>71</v>
      </c>
      <c r="D19" t="s">
        <v>93</v>
      </c>
      <c r="F19" s="8">
        <v>7.2</v>
      </c>
      <c r="G19" s="8">
        <v>7.2</v>
      </c>
      <c r="H19" s="8">
        <v>7.3</v>
      </c>
      <c r="I19" s="9">
        <v>0</v>
      </c>
      <c r="J19" s="10">
        <f t="shared" si="0"/>
        <v>21.7</v>
      </c>
      <c r="K19" s="9"/>
      <c r="L19" s="9">
        <v>7.3</v>
      </c>
      <c r="M19" s="9">
        <v>7.7</v>
      </c>
      <c r="N19" s="9">
        <v>7.4</v>
      </c>
      <c r="O19" s="9">
        <v>0</v>
      </c>
      <c r="P19" s="10">
        <f t="shared" si="1"/>
        <v>22.4</v>
      </c>
      <c r="Q19" s="9"/>
      <c r="R19" s="10">
        <f>IF(E19="Withdrawn",0,(J19+P19))</f>
        <v>44.099999999999994</v>
      </c>
      <c r="S19" s="13">
        <f>RANK(R19,$R$19:$R$21)</f>
        <v>1</v>
      </c>
      <c r="T19" s="3"/>
      <c r="U19" s="19">
        <f t="shared" si="2"/>
        <v>44.099999999999994</v>
      </c>
      <c r="V19" s="13"/>
      <c r="W19" s="1"/>
    </row>
    <row r="20" spans="1:23" x14ac:dyDescent="0.25">
      <c r="A20" s="1">
        <v>2</v>
      </c>
      <c r="B20" s="1">
        <v>2</v>
      </c>
      <c r="C20" s="33" t="s">
        <v>76</v>
      </c>
      <c r="D20" t="s">
        <v>93</v>
      </c>
      <c r="E20" s="1" t="s">
        <v>56</v>
      </c>
      <c r="F20" s="8">
        <v>0</v>
      </c>
      <c r="G20" s="8">
        <v>0</v>
      </c>
      <c r="H20" s="8">
        <v>0</v>
      </c>
      <c r="I20" s="9">
        <v>0</v>
      </c>
      <c r="J20" s="10">
        <f t="shared" si="0"/>
        <v>0</v>
      </c>
      <c r="K20" s="9"/>
      <c r="L20" s="9">
        <v>0</v>
      </c>
      <c r="M20" s="9">
        <v>0</v>
      </c>
      <c r="N20" s="9">
        <v>0</v>
      </c>
      <c r="O20" s="9">
        <v>0</v>
      </c>
      <c r="P20" s="10">
        <f t="shared" si="1"/>
        <v>0</v>
      </c>
      <c r="Q20" s="9"/>
      <c r="R20" s="10">
        <f>IF(E20="Withdrawn",0,(J20+P20))</f>
        <v>0</v>
      </c>
      <c r="S20" s="13">
        <f>RANK(R20,$R$19:$R$21)</f>
        <v>3</v>
      </c>
      <c r="T20" s="3"/>
      <c r="U20" s="19">
        <f t="shared" si="2"/>
        <v>0</v>
      </c>
      <c r="V20" s="13"/>
      <c r="W20" s="1"/>
    </row>
    <row r="21" spans="1:23" x14ac:dyDescent="0.25">
      <c r="A21" s="1">
        <v>3</v>
      </c>
      <c r="B21" s="1">
        <v>3</v>
      </c>
      <c r="C21" s="33" t="s">
        <v>101</v>
      </c>
      <c r="D21" t="s">
        <v>93</v>
      </c>
      <c r="F21" s="8">
        <v>7.1</v>
      </c>
      <c r="G21" s="8">
        <v>7.1</v>
      </c>
      <c r="H21" s="8">
        <v>7</v>
      </c>
      <c r="I21" s="9">
        <v>0</v>
      </c>
      <c r="J21" s="10">
        <f t="shared" si="0"/>
        <v>21.2</v>
      </c>
      <c r="K21" s="9"/>
      <c r="L21" s="9">
        <v>7</v>
      </c>
      <c r="M21" s="9">
        <v>7</v>
      </c>
      <c r="N21" s="9">
        <v>6.9</v>
      </c>
      <c r="O21" s="9">
        <v>0</v>
      </c>
      <c r="P21" s="10">
        <f t="shared" si="1"/>
        <v>20.9</v>
      </c>
      <c r="Q21" s="9"/>
      <c r="R21" s="10">
        <f>IF(E21="Withdrawn",0,(J21+P21))</f>
        <v>42.099999999999994</v>
      </c>
      <c r="S21" s="13">
        <f>RANK(R21,$R$19:$R$21)</f>
        <v>2</v>
      </c>
      <c r="T21" s="3"/>
      <c r="U21" s="19">
        <f t="shared" si="2"/>
        <v>42.099999999999994</v>
      </c>
      <c r="V21" s="13"/>
      <c r="W21" s="1"/>
    </row>
    <row r="22" spans="1:23" x14ac:dyDescent="0.25">
      <c r="C22" s="33"/>
      <c r="D22"/>
      <c r="F22" s="8"/>
      <c r="I22" s="9"/>
      <c r="K22" s="9"/>
      <c r="P22" s="10"/>
      <c r="Q22" s="9"/>
      <c r="R22" s="10"/>
      <c r="S22" s="13"/>
      <c r="T22" s="3"/>
      <c r="U22" s="19"/>
      <c r="V22" s="13"/>
      <c r="W22" s="1"/>
    </row>
    <row r="23" spans="1:23" x14ac:dyDescent="0.25">
      <c r="A23" s="1">
        <v>4</v>
      </c>
      <c r="B23" s="1">
        <v>1</v>
      </c>
      <c r="C23" s="33" t="s">
        <v>79</v>
      </c>
      <c r="D23" t="s">
        <v>96</v>
      </c>
      <c r="F23" s="8">
        <v>7.3</v>
      </c>
      <c r="G23" s="8">
        <v>8.3000000000000007</v>
      </c>
      <c r="H23" s="8">
        <v>8.1</v>
      </c>
      <c r="I23" s="9"/>
      <c r="J23" s="10">
        <f t="shared" si="0"/>
        <v>23.700000000000003</v>
      </c>
      <c r="K23" s="9"/>
      <c r="L23" s="9">
        <v>7.3</v>
      </c>
      <c r="M23" s="9">
        <v>7.7</v>
      </c>
      <c r="N23" s="9">
        <v>7.4</v>
      </c>
      <c r="O23" s="9">
        <v>1.8</v>
      </c>
      <c r="P23" s="10">
        <f t="shared" si="1"/>
        <v>24.2</v>
      </c>
      <c r="Q23" s="9"/>
      <c r="R23" s="10">
        <f>IF(E23="Withdrawn",0,(J23+P23))</f>
        <v>47.900000000000006</v>
      </c>
      <c r="S23" s="13">
        <f>RANK(R23,$R$23:$R$26)</f>
        <v>2</v>
      </c>
      <c r="T23" s="3"/>
      <c r="U23" s="19">
        <f t="shared" si="2"/>
        <v>46.100000000000009</v>
      </c>
      <c r="V23" s="13"/>
      <c r="W23" s="1"/>
    </row>
    <row r="24" spans="1:23" x14ac:dyDescent="0.25">
      <c r="A24" s="1">
        <v>5</v>
      </c>
      <c r="B24" s="1">
        <v>2</v>
      </c>
      <c r="C24" s="33" t="s">
        <v>12</v>
      </c>
      <c r="D24" t="s">
        <v>96</v>
      </c>
      <c r="F24" s="8">
        <v>8</v>
      </c>
      <c r="G24" s="8">
        <v>7.6</v>
      </c>
      <c r="H24" s="8">
        <v>7.9</v>
      </c>
      <c r="I24" s="9"/>
      <c r="J24" s="10">
        <f t="shared" si="0"/>
        <v>23.5</v>
      </c>
      <c r="K24" s="9"/>
      <c r="L24" s="9">
        <v>7.5</v>
      </c>
      <c r="M24" s="9">
        <v>7.8</v>
      </c>
      <c r="N24" s="9">
        <v>7.7</v>
      </c>
      <c r="O24" s="9">
        <v>2.2000000000000002</v>
      </c>
      <c r="P24" s="10">
        <f t="shared" si="1"/>
        <v>25.2</v>
      </c>
      <c r="Q24" s="9"/>
      <c r="R24" s="10">
        <f t="shared" ref="R24:R29" si="7">IF(E24="Withdrawn",0,(J24+P24))</f>
        <v>48.7</v>
      </c>
      <c r="S24" s="13">
        <f>RANK(R24,$R$23:$R$26)</f>
        <v>1</v>
      </c>
      <c r="T24" s="3"/>
      <c r="U24" s="19">
        <f t="shared" si="2"/>
        <v>46.5</v>
      </c>
      <c r="V24" s="13"/>
      <c r="W24" s="1"/>
    </row>
    <row r="25" spans="1:23" x14ac:dyDescent="0.25">
      <c r="A25" s="1">
        <v>6</v>
      </c>
      <c r="B25" s="1">
        <v>3</v>
      </c>
      <c r="C25" s="33" t="s">
        <v>95</v>
      </c>
      <c r="D25" t="s">
        <v>96</v>
      </c>
      <c r="F25" s="8">
        <v>7.5</v>
      </c>
      <c r="G25" s="8">
        <v>7.7</v>
      </c>
      <c r="H25" s="8">
        <v>8</v>
      </c>
      <c r="I25" s="9"/>
      <c r="J25" s="10">
        <f t="shared" si="0"/>
        <v>23.2</v>
      </c>
      <c r="K25" s="9"/>
      <c r="L25" s="9">
        <v>7.5</v>
      </c>
      <c r="M25" s="9">
        <v>7.6</v>
      </c>
      <c r="N25" s="9">
        <v>7.6</v>
      </c>
      <c r="O25" s="9">
        <v>1.2</v>
      </c>
      <c r="P25" s="10">
        <f t="shared" si="1"/>
        <v>23.9</v>
      </c>
      <c r="Q25" s="9"/>
      <c r="R25" s="10">
        <f t="shared" si="7"/>
        <v>47.099999999999994</v>
      </c>
      <c r="S25" s="13">
        <f>RANK(R25,$R$23:$R$26)</f>
        <v>3</v>
      </c>
      <c r="T25" s="3"/>
      <c r="U25" s="19">
        <f t="shared" si="2"/>
        <v>45.899999999999991</v>
      </c>
      <c r="V25" s="13"/>
      <c r="W25" s="1"/>
    </row>
    <row r="26" spans="1:23" x14ac:dyDescent="0.25">
      <c r="C26" s="33" t="s">
        <v>60</v>
      </c>
      <c r="E26" s="1" t="s">
        <v>56</v>
      </c>
      <c r="F26" s="8">
        <v>0</v>
      </c>
      <c r="G26" s="8">
        <v>0</v>
      </c>
      <c r="H26" s="8">
        <v>0</v>
      </c>
      <c r="I26" s="9"/>
      <c r="J26" s="10">
        <f t="shared" si="0"/>
        <v>0</v>
      </c>
      <c r="K26" s="9"/>
      <c r="P26" s="10">
        <f t="shared" si="1"/>
        <v>0</v>
      </c>
      <c r="Q26" s="9"/>
      <c r="R26" s="10">
        <f t="shared" si="7"/>
        <v>0</v>
      </c>
      <c r="S26" s="13">
        <f>RANK(R26,$R$23:$R$26)</f>
        <v>4</v>
      </c>
      <c r="T26" s="3"/>
      <c r="U26" s="19">
        <f t="shared" si="2"/>
        <v>0</v>
      </c>
      <c r="V26" s="13"/>
      <c r="W26" s="1"/>
    </row>
    <row r="27" spans="1:23" x14ac:dyDescent="0.25">
      <c r="C27" s="33"/>
      <c r="F27" s="8"/>
      <c r="I27" s="9"/>
      <c r="K27" s="9"/>
      <c r="P27" s="10"/>
      <c r="Q27" s="9"/>
      <c r="R27" s="10"/>
      <c r="S27" s="13"/>
      <c r="T27" s="3"/>
      <c r="U27" s="19"/>
      <c r="V27" s="13"/>
      <c r="W27" s="1"/>
    </row>
    <row r="28" spans="1:23" x14ac:dyDescent="0.25">
      <c r="A28" s="2" t="s">
        <v>80</v>
      </c>
      <c r="C28" s="33"/>
      <c r="F28" s="8"/>
      <c r="I28" s="9"/>
      <c r="K28" s="9"/>
      <c r="P28" s="10"/>
      <c r="Q28" s="9"/>
      <c r="R28" s="10"/>
      <c r="S28" s="13"/>
      <c r="T28" s="3"/>
      <c r="U28" s="19"/>
      <c r="V28" s="13"/>
      <c r="W28" s="1"/>
    </row>
    <row r="29" spans="1:23" x14ac:dyDescent="0.25">
      <c r="A29" s="1">
        <v>1</v>
      </c>
      <c r="B29" s="1">
        <v>1</v>
      </c>
      <c r="C29" s="33" t="s">
        <v>92</v>
      </c>
      <c r="D29" t="s">
        <v>131</v>
      </c>
      <c r="F29" s="8">
        <v>7.2</v>
      </c>
      <c r="G29" s="8">
        <v>7.1</v>
      </c>
      <c r="H29" s="8">
        <v>7.2</v>
      </c>
      <c r="I29" s="9">
        <v>0</v>
      </c>
      <c r="J29" s="10">
        <f t="shared" si="0"/>
        <v>21.5</v>
      </c>
      <c r="K29" s="9"/>
      <c r="L29" s="9">
        <v>7.2</v>
      </c>
      <c r="M29" s="9">
        <v>7.2</v>
      </c>
      <c r="N29" s="9">
        <v>6.9</v>
      </c>
      <c r="O29" s="9">
        <v>0</v>
      </c>
      <c r="P29" s="10">
        <f t="shared" si="1"/>
        <v>21.3</v>
      </c>
      <c r="Q29" s="9"/>
      <c r="R29" s="10">
        <f t="shared" si="7"/>
        <v>42.8</v>
      </c>
      <c r="S29" s="13">
        <f>RANK(R29,$R$29:$R$34)</f>
        <v>4</v>
      </c>
      <c r="T29" s="3"/>
      <c r="U29" s="19">
        <f t="shared" si="2"/>
        <v>42.8</v>
      </c>
      <c r="V29" s="13"/>
      <c r="W29" s="1"/>
    </row>
    <row r="30" spans="1:23" x14ac:dyDescent="0.25">
      <c r="A30" s="1">
        <v>2</v>
      </c>
      <c r="B30" s="1">
        <v>2</v>
      </c>
      <c r="C30" s="33" t="s">
        <v>7</v>
      </c>
      <c r="D30" t="s">
        <v>131</v>
      </c>
      <c r="F30" s="8">
        <v>7.4</v>
      </c>
      <c r="G30" s="8">
        <v>8</v>
      </c>
      <c r="H30" s="8">
        <v>8.1</v>
      </c>
      <c r="I30" s="9">
        <v>0</v>
      </c>
      <c r="J30" s="10">
        <f t="shared" si="0"/>
        <v>23.5</v>
      </c>
      <c r="K30" s="9"/>
      <c r="L30" s="9">
        <v>7.9</v>
      </c>
      <c r="M30" s="9">
        <v>8.5</v>
      </c>
      <c r="N30" s="9">
        <v>8.1</v>
      </c>
      <c r="O30" s="9">
        <v>0</v>
      </c>
      <c r="P30" s="10">
        <f t="shared" si="1"/>
        <v>24.5</v>
      </c>
      <c r="Q30" s="9"/>
      <c r="R30" s="10">
        <f t="shared" ref="R30:R33" si="8">IF(E30="Withdrawn",0,(J30+P30))</f>
        <v>48</v>
      </c>
      <c r="S30" s="13">
        <f t="shared" ref="S30:S34" si="9">RANK(R30,$R$29:$R$34)</f>
        <v>1</v>
      </c>
      <c r="T30" s="3"/>
      <c r="U30" s="19">
        <f t="shared" si="2"/>
        <v>48</v>
      </c>
      <c r="V30" s="13"/>
      <c r="W30" s="1"/>
    </row>
    <row r="31" spans="1:23" x14ac:dyDescent="0.25">
      <c r="A31" s="1">
        <v>3</v>
      </c>
      <c r="B31" s="1">
        <v>3</v>
      </c>
      <c r="C31" s="33" t="s">
        <v>106</v>
      </c>
      <c r="D31" t="s">
        <v>131</v>
      </c>
      <c r="F31" s="8">
        <v>7</v>
      </c>
      <c r="G31" s="8">
        <v>7.4</v>
      </c>
      <c r="H31" s="8">
        <v>7.5</v>
      </c>
      <c r="I31" s="9">
        <v>0</v>
      </c>
      <c r="J31" s="10">
        <f t="shared" si="0"/>
        <v>21.9</v>
      </c>
      <c r="K31" s="9"/>
      <c r="L31" s="9">
        <v>6.9</v>
      </c>
      <c r="M31" s="9">
        <v>6.9</v>
      </c>
      <c r="N31" s="9">
        <v>7.2</v>
      </c>
      <c r="O31" s="9">
        <v>0</v>
      </c>
      <c r="P31" s="10">
        <f t="shared" si="1"/>
        <v>21</v>
      </c>
      <c r="Q31" s="9"/>
      <c r="R31" s="10">
        <f t="shared" si="8"/>
        <v>42.9</v>
      </c>
      <c r="S31" s="13">
        <f t="shared" si="9"/>
        <v>3</v>
      </c>
      <c r="T31" s="3"/>
      <c r="U31" s="19">
        <f t="shared" si="2"/>
        <v>42.9</v>
      </c>
      <c r="V31" s="13"/>
      <c r="W31" s="1"/>
    </row>
    <row r="32" spans="1:23" x14ac:dyDescent="0.25">
      <c r="A32" s="1">
        <v>4</v>
      </c>
      <c r="B32" s="1">
        <v>4</v>
      </c>
      <c r="C32" s="33" t="s">
        <v>69</v>
      </c>
      <c r="D32" t="s">
        <v>131</v>
      </c>
      <c r="F32" s="8">
        <v>6.6</v>
      </c>
      <c r="G32" s="8">
        <v>7</v>
      </c>
      <c r="H32" s="8">
        <v>7.4</v>
      </c>
      <c r="I32" s="9">
        <v>0</v>
      </c>
      <c r="J32" s="10">
        <f t="shared" si="0"/>
        <v>21</v>
      </c>
      <c r="K32" s="9"/>
      <c r="L32" s="9">
        <v>7.6</v>
      </c>
      <c r="M32" s="9">
        <v>7.8</v>
      </c>
      <c r="N32" s="9">
        <v>7.8</v>
      </c>
      <c r="O32" s="9">
        <v>0</v>
      </c>
      <c r="P32" s="10">
        <f t="shared" si="1"/>
        <v>23.2</v>
      </c>
      <c r="Q32" s="9"/>
      <c r="R32" s="10">
        <f t="shared" si="8"/>
        <v>44.2</v>
      </c>
      <c r="S32" s="13">
        <f t="shared" si="9"/>
        <v>2</v>
      </c>
      <c r="T32" s="3"/>
      <c r="U32" s="19">
        <f t="shared" si="2"/>
        <v>44.2</v>
      </c>
      <c r="V32" s="13"/>
      <c r="W32" s="1"/>
    </row>
    <row r="33" spans="1:23" x14ac:dyDescent="0.25">
      <c r="A33" s="1">
        <v>5</v>
      </c>
      <c r="B33" s="1">
        <v>5</v>
      </c>
      <c r="C33" s="33" t="s">
        <v>84</v>
      </c>
      <c r="D33" t="s">
        <v>131</v>
      </c>
      <c r="F33" s="8">
        <v>6.6</v>
      </c>
      <c r="G33" s="8">
        <v>6</v>
      </c>
      <c r="H33" s="8">
        <v>5.7</v>
      </c>
      <c r="I33" s="9">
        <v>0</v>
      </c>
      <c r="J33" s="10">
        <f t="shared" si="0"/>
        <v>18.3</v>
      </c>
      <c r="K33" s="9"/>
      <c r="L33" s="9">
        <v>7.1</v>
      </c>
      <c r="M33" s="9">
        <v>7.2</v>
      </c>
      <c r="N33" s="9">
        <v>7</v>
      </c>
      <c r="O33" s="9">
        <v>0</v>
      </c>
      <c r="P33" s="10">
        <f t="shared" si="1"/>
        <v>21.3</v>
      </c>
      <c r="Q33" s="9"/>
      <c r="R33" s="10">
        <f t="shared" si="8"/>
        <v>39.6</v>
      </c>
      <c r="S33" s="13">
        <f t="shared" si="9"/>
        <v>5</v>
      </c>
      <c r="T33" s="3"/>
      <c r="U33" s="19">
        <f t="shared" si="2"/>
        <v>39.6</v>
      </c>
      <c r="V33" s="13"/>
      <c r="W33" s="1"/>
    </row>
    <row r="34" spans="1:23" x14ac:dyDescent="0.25">
      <c r="A34" s="1">
        <v>6</v>
      </c>
      <c r="B34" s="1">
        <v>6</v>
      </c>
      <c r="C34" s="33" t="s">
        <v>72</v>
      </c>
      <c r="D34" t="s">
        <v>131</v>
      </c>
      <c r="F34" s="8">
        <v>6.4</v>
      </c>
      <c r="G34" s="8">
        <v>6.8</v>
      </c>
      <c r="H34" s="8">
        <v>6.8</v>
      </c>
      <c r="I34" s="9">
        <v>0</v>
      </c>
      <c r="J34" s="10">
        <f t="shared" si="0"/>
        <v>20</v>
      </c>
      <c r="K34" s="9"/>
      <c r="L34" s="9">
        <v>6.1</v>
      </c>
      <c r="M34" s="9">
        <v>6.4</v>
      </c>
      <c r="N34" s="9">
        <v>6</v>
      </c>
      <c r="O34" s="9">
        <v>0</v>
      </c>
      <c r="P34" s="10">
        <f t="shared" si="1"/>
        <v>18.5</v>
      </c>
      <c r="Q34" s="9"/>
      <c r="R34" s="10">
        <f t="shared" ref="R34" si="10">IF(E34="Withdrawn",0,(J34+P34))</f>
        <v>38.5</v>
      </c>
      <c r="S34" s="13">
        <f t="shared" si="9"/>
        <v>6</v>
      </c>
      <c r="T34" s="3"/>
      <c r="U34" s="19">
        <f t="shared" si="2"/>
        <v>38.5</v>
      </c>
      <c r="V34" s="13"/>
      <c r="W34" s="1"/>
    </row>
    <row r="35" spans="1:23" x14ac:dyDescent="0.25">
      <c r="C35" s="33"/>
      <c r="F35" s="8"/>
      <c r="I35" s="9"/>
      <c r="K35" s="9"/>
      <c r="P35" s="10"/>
      <c r="Q35" s="9"/>
      <c r="R35" s="10"/>
      <c r="S35" s="13"/>
      <c r="T35" s="3"/>
      <c r="U35" s="19"/>
      <c r="V35" s="13"/>
      <c r="W35" s="1"/>
    </row>
    <row r="36" spans="1:23" x14ac:dyDescent="0.25">
      <c r="C36" s="33"/>
      <c r="F36" s="8"/>
      <c r="I36" s="9"/>
      <c r="K36" s="9"/>
      <c r="P36" s="10"/>
      <c r="Q36" s="9"/>
      <c r="R36" s="10"/>
      <c r="S36" s="13"/>
      <c r="T36" s="3"/>
      <c r="U36" s="19"/>
      <c r="V36" s="13"/>
      <c r="W36" s="1"/>
    </row>
    <row r="37" spans="1:23" x14ac:dyDescent="0.25">
      <c r="A37" s="2" t="s">
        <v>117</v>
      </c>
      <c r="C37" s="33"/>
      <c r="F37" s="8"/>
      <c r="I37" s="9"/>
      <c r="K37" s="9"/>
      <c r="P37" s="10"/>
      <c r="Q37" s="9"/>
      <c r="R37" s="10"/>
      <c r="S37" s="13"/>
      <c r="T37" s="3"/>
      <c r="U37" s="19"/>
      <c r="V37" s="13"/>
      <c r="W37" s="1"/>
    </row>
    <row r="38" spans="1:23" x14ac:dyDescent="0.25">
      <c r="A38" s="1">
        <v>2</v>
      </c>
      <c r="B38" s="1">
        <v>2</v>
      </c>
      <c r="C38" s="33" t="s">
        <v>66</v>
      </c>
      <c r="D38" t="s">
        <v>91</v>
      </c>
      <c r="F38" s="8">
        <v>7.2</v>
      </c>
      <c r="G38" s="8">
        <v>7.1</v>
      </c>
      <c r="H38" s="8">
        <v>6.6</v>
      </c>
      <c r="I38" s="9"/>
      <c r="J38" s="10">
        <f t="shared" si="0"/>
        <v>20.9</v>
      </c>
      <c r="K38" s="9"/>
      <c r="L38" s="9">
        <v>6.6</v>
      </c>
      <c r="M38" s="9">
        <v>6.7</v>
      </c>
      <c r="N38" s="9">
        <v>6.4</v>
      </c>
      <c r="O38" s="9">
        <v>0.8</v>
      </c>
      <c r="P38" s="10">
        <f t="shared" si="1"/>
        <v>20.500000000000004</v>
      </c>
      <c r="Q38" s="9"/>
      <c r="R38" s="10">
        <f t="shared" ref="R38:R46" si="11">IF(E38="Withdrawn",0,(J38+P38))</f>
        <v>41.400000000000006</v>
      </c>
      <c r="S38" s="13">
        <f>RANK(R38,$R$38:$R$40)</f>
        <v>2</v>
      </c>
      <c r="T38" s="3"/>
      <c r="U38" s="19">
        <f t="shared" si="2"/>
        <v>40.600000000000009</v>
      </c>
      <c r="V38" s="13"/>
      <c r="W38" s="1"/>
    </row>
    <row r="39" spans="1:23" x14ac:dyDescent="0.25">
      <c r="A39" s="1">
        <v>3</v>
      </c>
      <c r="B39" s="1">
        <v>3</v>
      </c>
      <c r="C39" s="33" t="s">
        <v>8</v>
      </c>
      <c r="D39" t="s">
        <v>91</v>
      </c>
      <c r="F39" s="8">
        <v>7.6</v>
      </c>
      <c r="G39" s="8">
        <v>7.2</v>
      </c>
      <c r="H39" s="8">
        <v>7.3</v>
      </c>
      <c r="I39" s="9"/>
      <c r="J39" s="10">
        <f t="shared" si="0"/>
        <v>22.1</v>
      </c>
      <c r="K39" s="9"/>
      <c r="L39" s="9">
        <v>7.4</v>
      </c>
      <c r="M39" s="9">
        <v>7.1</v>
      </c>
      <c r="N39" s="9">
        <v>7</v>
      </c>
      <c r="O39" s="9">
        <v>0.8</v>
      </c>
      <c r="P39" s="10">
        <f t="shared" si="1"/>
        <v>22.3</v>
      </c>
      <c r="Q39" s="9"/>
      <c r="R39" s="10">
        <f t="shared" si="11"/>
        <v>44.400000000000006</v>
      </c>
      <c r="S39" s="13">
        <f>RANK(R39,$R$38:$R$40)</f>
        <v>1</v>
      </c>
      <c r="T39" s="3"/>
      <c r="U39" s="19">
        <f t="shared" si="2"/>
        <v>43.600000000000009</v>
      </c>
      <c r="V39" s="13"/>
      <c r="W39" s="1"/>
    </row>
    <row r="40" spans="1:23" x14ac:dyDescent="0.25">
      <c r="C40" s="33" t="s">
        <v>111</v>
      </c>
      <c r="D40" t="s">
        <v>91</v>
      </c>
      <c r="F40" s="8">
        <v>5.7</v>
      </c>
      <c r="G40" s="8">
        <v>5.8</v>
      </c>
      <c r="H40" s="8">
        <v>5.9</v>
      </c>
      <c r="I40" s="9"/>
      <c r="J40" s="10">
        <f t="shared" ref="J40" si="12">SUM(F40:I40)</f>
        <v>17.399999999999999</v>
      </c>
      <c r="K40" s="9"/>
      <c r="L40" s="9">
        <v>7.1</v>
      </c>
      <c r="M40" s="9">
        <v>7.3</v>
      </c>
      <c r="N40" s="9">
        <v>7.2</v>
      </c>
      <c r="O40" s="9">
        <v>1.2</v>
      </c>
      <c r="P40" s="10">
        <f t="shared" ref="P40" si="13">SUM(L40:O40)</f>
        <v>22.799999999999997</v>
      </c>
      <c r="Q40" s="9"/>
      <c r="R40" s="10">
        <f t="shared" si="11"/>
        <v>40.199999999999996</v>
      </c>
      <c r="S40" s="13">
        <f>RANK(R40,$R$38:$R$40)</f>
        <v>3</v>
      </c>
      <c r="T40" s="3"/>
      <c r="U40" s="19">
        <f t="shared" si="2"/>
        <v>38.999999999999993</v>
      </c>
      <c r="V40" s="13"/>
      <c r="W40" s="1"/>
    </row>
    <row r="41" spans="1:23" x14ac:dyDescent="0.25">
      <c r="C41" s="33"/>
      <c r="F41" s="8"/>
      <c r="I41" s="9"/>
      <c r="J41" s="10">
        <f t="shared" si="0"/>
        <v>0</v>
      </c>
      <c r="K41" s="9"/>
      <c r="P41" s="10">
        <f t="shared" si="1"/>
        <v>0</v>
      </c>
      <c r="Q41" s="9"/>
      <c r="R41" s="10"/>
      <c r="S41" s="13"/>
      <c r="T41" s="3"/>
      <c r="U41" s="19">
        <f t="shared" si="2"/>
        <v>0</v>
      </c>
      <c r="V41" s="13"/>
      <c r="W41" s="1"/>
    </row>
    <row r="42" spans="1:23" x14ac:dyDescent="0.25">
      <c r="A42" s="1">
        <v>4</v>
      </c>
      <c r="B42" s="1">
        <v>1</v>
      </c>
      <c r="C42" s="33" t="s">
        <v>11</v>
      </c>
      <c r="D42" t="s">
        <v>97</v>
      </c>
      <c r="F42" s="8">
        <v>7.4</v>
      </c>
      <c r="G42" s="8">
        <v>7.4</v>
      </c>
      <c r="H42" s="8">
        <v>7.9</v>
      </c>
      <c r="I42" s="9"/>
      <c r="J42" s="10">
        <f t="shared" si="0"/>
        <v>22.700000000000003</v>
      </c>
      <c r="K42" s="9"/>
      <c r="L42" s="9">
        <v>7.6</v>
      </c>
      <c r="M42" s="9">
        <v>7.5</v>
      </c>
      <c r="N42" s="9">
        <v>7.7</v>
      </c>
      <c r="O42" s="9">
        <v>1.2</v>
      </c>
      <c r="P42" s="10">
        <f t="shared" si="1"/>
        <v>24</v>
      </c>
      <c r="Q42" s="9"/>
      <c r="R42" s="10">
        <f t="shared" si="11"/>
        <v>46.7</v>
      </c>
      <c r="S42" s="13">
        <f>RANK(R42,$R$42:$R$46)</f>
        <v>1</v>
      </c>
      <c r="T42" s="3"/>
      <c r="U42" s="19">
        <f t="shared" si="2"/>
        <v>45.5</v>
      </c>
      <c r="V42" s="13"/>
      <c r="W42" s="1"/>
    </row>
    <row r="43" spans="1:23" x14ac:dyDescent="0.25">
      <c r="A43" s="3">
        <v>5</v>
      </c>
      <c r="B43" s="3">
        <v>2</v>
      </c>
      <c r="C43" s="33" t="s">
        <v>70</v>
      </c>
      <c r="D43" t="s">
        <v>97</v>
      </c>
      <c r="F43" s="8">
        <v>7.1</v>
      </c>
      <c r="G43" s="8">
        <v>7</v>
      </c>
      <c r="H43" s="8">
        <v>6.7</v>
      </c>
      <c r="I43" s="9"/>
      <c r="J43" s="10">
        <f t="shared" si="0"/>
        <v>20.8</v>
      </c>
      <c r="K43" s="9"/>
      <c r="L43" s="9">
        <v>7.3</v>
      </c>
      <c r="M43" s="9">
        <v>7.2</v>
      </c>
      <c r="N43" s="9">
        <v>6.8</v>
      </c>
      <c r="O43" s="9">
        <v>0.8</v>
      </c>
      <c r="P43" s="10">
        <f t="shared" si="1"/>
        <v>22.1</v>
      </c>
      <c r="Q43" s="9"/>
      <c r="R43" s="10">
        <f t="shared" si="11"/>
        <v>42.900000000000006</v>
      </c>
      <c r="S43" s="13">
        <f>RANK(R43,$R$42:$R$46)</f>
        <v>2</v>
      </c>
      <c r="T43" s="3"/>
      <c r="U43" s="19">
        <f t="shared" si="2"/>
        <v>42.100000000000009</v>
      </c>
      <c r="V43" s="13"/>
      <c r="W43" s="1"/>
    </row>
    <row r="44" spans="1:23" x14ac:dyDescent="0.25">
      <c r="A44" s="3">
        <v>6</v>
      </c>
      <c r="B44" s="3">
        <v>3</v>
      </c>
      <c r="C44" s="33" t="s">
        <v>10</v>
      </c>
      <c r="D44" t="s">
        <v>97</v>
      </c>
      <c r="F44" s="8">
        <v>7.4</v>
      </c>
      <c r="G44" s="8">
        <v>7.3</v>
      </c>
      <c r="H44" s="8">
        <v>7.6</v>
      </c>
      <c r="I44" s="9"/>
      <c r="J44" s="10">
        <f t="shared" si="0"/>
        <v>22.299999999999997</v>
      </c>
      <c r="K44" s="9"/>
      <c r="L44" s="9">
        <v>6.2</v>
      </c>
      <c r="M44" s="9">
        <v>6.1</v>
      </c>
      <c r="N44" s="9">
        <v>6.3</v>
      </c>
      <c r="O44" s="9">
        <v>1.2</v>
      </c>
      <c r="P44" s="10">
        <f t="shared" si="1"/>
        <v>19.8</v>
      </c>
      <c r="Q44" s="9"/>
      <c r="R44" s="10">
        <f t="shared" si="11"/>
        <v>42.099999999999994</v>
      </c>
      <c r="S44" s="13">
        <f>RANK(R44,$R$42:$R$46)</f>
        <v>3</v>
      </c>
      <c r="T44" s="3"/>
      <c r="U44" s="19">
        <f t="shared" si="2"/>
        <v>40.899999999999991</v>
      </c>
      <c r="V44" s="13"/>
      <c r="W44" s="1"/>
    </row>
    <row r="45" spans="1:23" x14ac:dyDescent="0.25">
      <c r="A45" s="3">
        <v>7</v>
      </c>
      <c r="B45" s="3">
        <v>4</v>
      </c>
      <c r="C45" s="33" t="s">
        <v>9</v>
      </c>
      <c r="D45" t="s">
        <v>97</v>
      </c>
      <c r="F45" s="8">
        <v>7.5</v>
      </c>
      <c r="G45" s="8">
        <v>7.5</v>
      </c>
      <c r="H45" s="8">
        <v>7.7</v>
      </c>
      <c r="I45" s="9"/>
      <c r="J45" s="10">
        <f t="shared" si="0"/>
        <v>22.7</v>
      </c>
      <c r="K45" s="9"/>
      <c r="L45" s="9">
        <v>3.7</v>
      </c>
      <c r="M45" s="9">
        <v>3.6</v>
      </c>
      <c r="N45" s="9">
        <v>4</v>
      </c>
      <c r="O45" s="9">
        <v>0.6</v>
      </c>
      <c r="P45" s="10">
        <f t="shared" si="1"/>
        <v>11.9</v>
      </c>
      <c r="Q45" s="9"/>
      <c r="R45" s="10">
        <f t="shared" si="11"/>
        <v>34.6</v>
      </c>
      <c r="S45" s="13">
        <f>RANK(R45,$R$42:$R$46)</f>
        <v>4</v>
      </c>
      <c r="T45" s="3"/>
      <c r="U45" s="19">
        <f t="shared" si="2"/>
        <v>34</v>
      </c>
      <c r="V45" s="13"/>
      <c r="W45" s="1"/>
    </row>
    <row r="46" spans="1:23" x14ac:dyDescent="0.25">
      <c r="A46" s="3"/>
      <c r="B46" s="3"/>
      <c r="C46" s="33" t="s">
        <v>60</v>
      </c>
      <c r="E46" s="1" t="s">
        <v>56</v>
      </c>
      <c r="F46" s="8">
        <v>0</v>
      </c>
      <c r="G46" s="8">
        <v>0</v>
      </c>
      <c r="H46" s="8">
        <v>0</v>
      </c>
      <c r="I46" s="9"/>
      <c r="J46" s="10">
        <f t="shared" si="0"/>
        <v>0</v>
      </c>
      <c r="K46" s="9"/>
      <c r="L46" s="9">
        <v>0</v>
      </c>
      <c r="M46" s="9">
        <v>0</v>
      </c>
      <c r="N46" s="9">
        <v>0</v>
      </c>
      <c r="O46" s="9">
        <v>0</v>
      </c>
      <c r="P46" s="10">
        <f t="shared" si="1"/>
        <v>0</v>
      </c>
      <c r="Q46" s="9"/>
      <c r="R46" s="10">
        <f t="shared" si="11"/>
        <v>0</v>
      </c>
      <c r="S46" s="13">
        <f>RANK(R46,$R$42:$R$46)</f>
        <v>5</v>
      </c>
      <c r="T46" s="3"/>
      <c r="U46" s="19">
        <f t="shared" si="2"/>
        <v>0</v>
      </c>
      <c r="V46" s="13"/>
      <c r="W46" s="1"/>
    </row>
    <row r="47" spans="1:23" x14ac:dyDescent="0.25">
      <c r="A47" s="3"/>
      <c r="B47" s="3"/>
      <c r="C47" s="33"/>
      <c r="F47" s="8"/>
      <c r="I47" s="9"/>
      <c r="K47" s="9"/>
      <c r="P47" s="10"/>
      <c r="Q47" s="9"/>
      <c r="R47" s="10"/>
      <c r="S47" s="13"/>
      <c r="T47" s="3"/>
      <c r="U47" s="19">
        <f t="shared" si="2"/>
        <v>0</v>
      </c>
      <c r="V47" s="13"/>
      <c r="W47" s="1"/>
    </row>
    <row r="48" spans="1:23" x14ac:dyDescent="0.25">
      <c r="A48" s="20" t="s">
        <v>115</v>
      </c>
      <c r="B48" s="3"/>
      <c r="C48" s="33"/>
      <c r="F48" s="8"/>
      <c r="I48" s="9"/>
      <c r="J48" s="10">
        <f t="shared" si="0"/>
        <v>0</v>
      </c>
      <c r="K48" s="9"/>
      <c r="P48" s="10">
        <f t="shared" si="1"/>
        <v>0</v>
      </c>
      <c r="Q48" s="9"/>
      <c r="R48" s="10"/>
      <c r="S48" s="13"/>
      <c r="T48" s="3"/>
      <c r="U48" s="19">
        <f t="shared" si="2"/>
        <v>0</v>
      </c>
      <c r="V48" s="13"/>
      <c r="W48" s="1"/>
    </row>
    <row r="49" spans="1:23" x14ac:dyDescent="0.25">
      <c r="A49" s="1">
        <v>1</v>
      </c>
      <c r="B49" s="1">
        <v>1</v>
      </c>
      <c r="C49" s="33" t="s">
        <v>113</v>
      </c>
      <c r="D49" s="24" t="s">
        <v>67</v>
      </c>
      <c r="F49" s="8">
        <v>7.4</v>
      </c>
      <c r="G49" s="8">
        <v>7.3</v>
      </c>
      <c r="H49" s="8">
        <v>7.3</v>
      </c>
      <c r="I49" s="9"/>
      <c r="J49" s="10">
        <f t="shared" si="0"/>
        <v>22</v>
      </c>
      <c r="K49" s="9"/>
      <c r="L49" s="9">
        <v>7.5</v>
      </c>
      <c r="M49" s="9">
        <v>7.6</v>
      </c>
      <c r="N49" s="9">
        <v>7.3</v>
      </c>
      <c r="P49" s="10">
        <f t="shared" si="1"/>
        <v>22.4</v>
      </c>
      <c r="Q49" s="9"/>
      <c r="R49" s="10">
        <f>IF(E49="Withdrawn",0,(J49+P49))</f>
        <v>44.4</v>
      </c>
      <c r="S49" s="13">
        <f>RANK(R49,$R$49:$R$50)</f>
        <v>1</v>
      </c>
      <c r="T49" s="3"/>
      <c r="U49" s="19">
        <f t="shared" si="2"/>
        <v>44.4</v>
      </c>
      <c r="V49" s="13"/>
      <c r="W49" s="1"/>
    </row>
    <row r="50" spans="1:23" x14ac:dyDescent="0.25">
      <c r="A50" s="3"/>
      <c r="C50" s="33" t="s">
        <v>60</v>
      </c>
      <c r="E50" s="1" t="s">
        <v>56</v>
      </c>
      <c r="F50" s="8"/>
      <c r="I50" s="9"/>
      <c r="J50" s="10">
        <f t="shared" si="0"/>
        <v>0</v>
      </c>
      <c r="K50" s="9"/>
      <c r="P50" s="10">
        <f t="shared" si="1"/>
        <v>0</v>
      </c>
      <c r="Q50" s="9"/>
      <c r="R50" s="10">
        <f>IF(E50="Withdrawn",0,(J50+P50))</f>
        <v>0</v>
      </c>
      <c r="S50" s="13">
        <f>RANK(R50,$R$49:$R$50)</f>
        <v>2</v>
      </c>
      <c r="T50" s="3"/>
      <c r="U50" s="19">
        <f t="shared" si="2"/>
        <v>0</v>
      </c>
      <c r="V50" s="13"/>
      <c r="W50" s="1"/>
    </row>
    <row r="51" spans="1:23" x14ac:dyDescent="0.25">
      <c r="A51" s="3"/>
      <c r="C51" s="33"/>
      <c r="F51" s="8"/>
      <c r="I51" s="9"/>
      <c r="K51" s="9"/>
      <c r="P51" s="10"/>
      <c r="Q51" s="9"/>
      <c r="R51" s="10"/>
      <c r="S51" s="13"/>
      <c r="T51" s="3"/>
      <c r="U51" s="19"/>
      <c r="V51" s="13"/>
      <c r="W51" s="1"/>
    </row>
    <row r="52" spans="1:23" x14ac:dyDescent="0.25">
      <c r="A52" s="3">
        <v>3</v>
      </c>
      <c r="B52" s="1">
        <v>1</v>
      </c>
      <c r="C52" s="33" t="s">
        <v>104</v>
      </c>
      <c r="D52" s="24" t="s">
        <v>82</v>
      </c>
      <c r="F52" s="8">
        <v>7.4</v>
      </c>
      <c r="G52" s="8">
        <v>7.6</v>
      </c>
      <c r="H52" s="8">
        <v>8</v>
      </c>
      <c r="I52" s="9"/>
      <c r="J52" s="10">
        <f t="shared" si="0"/>
        <v>23</v>
      </c>
      <c r="K52" s="9"/>
      <c r="L52" s="9">
        <v>7.2</v>
      </c>
      <c r="M52" s="9">
        <v>7.9</v>
      </c>
      <c r="N52" s="9">
        <v>7.6</v>
      </c>
      <c r="P52" s="10">
        <f t="shared" si="1"/>
        <v>22.700000000000003</v>
      </c>
      <c r="Q52" s="9"/>
      <c r="R52" s="10">
        <f>IF(E52="Withdrawn",0,(J52+P52))</f>
        <v>45.7</v>
      </c>
      <c r="S52" s="13">
        <f>RANK(R52,$R$52:$R$54)</f>
        <v>1</v>
      </c>
      <c r="T52" s="3"/>
      <c r="U52" s="19">
        <f t="shared" si="2"/>
        <v>45.7</v>
      </c>
      <c r="V52" s="13"/>
      <c r="W52" s="1"/>
    </row>
    <row r="53" spans="1:23" x14ac:dyDescent="0.25">
      <c r="A53" s="3">
        <v>5</v>
      </c>
      <c r="B53" s="1">
        <v>3</v>
      </c>
      <c r="C53" s="33" t="s">
        <v>108</v>
      </c>
      <c r="D53" t="s">
        <v>82</v>
      </c>
      <c r="F53" s="8">
        <v>6.5</v>
      </c>
      <c r="G53" s="8">
        <v>6.6</v>
      </c>
      <c r="H53" s="8">
        <v>6.9</v>
      </c>
      <c r="I53" s="9"/>
      <c r="J53" s="10">
        <f t="shared" si="0"/>
        <v>20</v>
      </c>
      <c r="K53" s="9"/>
      <c r="L53" s="9">
        <v>6.5</v>
      </c>
      <c r="M53" s="9">
        <v>6.8</v>
      </c>
      <c r="N53" s="9">
        <v>6.8</v>
      </c>
      <c r="P53" s="10">
        <f t="shared" si="1"/>
        <v>20.100000000000001</v>
      </c>
      <c r="Q53" s="9"/>
      <c r="R53" s="10">
        <f>IF(E53="Withdrawn",0,(J53+P53))</f>
        <v>40.1</v>
      </c>
      <c r="S53" s="13">
        <f>RANK(R53,$R$52:$R$54)</f>
        <v>2</v>
      </c>
      <c r="T53" s="3"/>
      <c r="U53" s="19">
        <f t="shared" si="2"/>
        <v>40.1</v>
      </c>
      <c r="V53" s="13"/>
      <c r="W53" s="1"/>
    </row>
    <row r="54" spans="1:23" x14ac:dyDescent="0.25">
      <c r="A54" s="3"/>
      <c r="C54" s="33" t="s">
        <v>60</v>
      </c>
      <c r="E54" s="1" t="s">
        <v>56</v>
      </c>
      <c r="F54" s="8">
        <v>0</v>
      </c>
      <c r="G54" s="8">
        <v>0</v>
      </c>
      <c r="H54" s="8">
        <v>0</v>
      </c>
      <c r="I54" s="9"/>
      <c r="J54" s="10">
        <f t="shared" si="0"/>
        <v>0</v>
      </c>
      <c r="K54" s="9"/>
      <c r="L54" s="9">
        <v>0</v>
      </c>
      <c r="M54" s="9">
        <v>0</v>
      </c>
      <c r="N54" s="9">
        <v>0</v>
      </c>
      <c r="P54" s="10">
        <f t="shared" ref="P54" si="14">SUM(L54:O54)</f>
        <v>0</v>
      </c>
      <c r="Q54" s="9"/>
      <c r="R54" s="10">
        <f>IF(E54="Withdrawn",0,(J54+P54))</f>
        <v>0</v>
      </c>
      <c r="S54" s="13">
        <f>RANK(R54,$R$52:$R$54)</f>
        <v>3</v>
      </c>
      <c r="T54" s="3"/>
      <c r="U54" s="19">
        <f t="shared" si="2"/>
        <v>0</v>
      </c>
      <c r="V54" s="13"/>
      <c r="W54" s="1"/>
    </row>
    <row r="55" spans="1:23" x14ac:dyDescent="0.25">
      <c r="A55" s="3"/>
      <c r="C55" s="33"/>
      <c r="F55" s="8"/>
      <c r="I55" s="9"/>
      <c r="K55" s="9"/>
      <c r="P55" s="10"/>
      <c r="Q55" s="9"/>
      <c r="R55" s="10"/>
      <c r="S55" s="13"/>
      <c r="T55" s="3"/>
      <c r="U55" s="19"/>
      <c r="V55" s="13"/>
      <c r="W55" s="1"/>
    </row>
    <row r="56" spans="1:23" x14ac:dyDescent="0.25">
      <c r="A56" s="3"/>
      <c r="C56" s="33"/>
      <c r="F56" s="8"/>
      <c r="I56" s="9"/>
      <c r="K56" s="9"/>
      <c r="P56" s="10"/>
      <c r="Q56" s="9"/>
      <c r="R56" s="10"/>
      <c r="S56" s="13"/>
      <c r="T56" s="3"/>
      <c r="U56" s="19">
        <f t="shared" si="2"/>
        <v>0</v>
      </c>
      <c r="V56" s="13"/>
      <c r="W56" s="1"/>
    </row>
    <row r="57" spans="1:23" x14ac:dyDescent="0.25">
      <c r="A57" s="20" t="s">
        <v>120</v>
      </c>
      <c r="C57" s="33"/>
      <c r="F57" s="8"/>
      <c r="I57" s="9"/>
      <c r="J57" s="10">
        <f t="shared" si="0"/>
        <v>0</v>
      </c>
      <c r="K57" s="9"/>
      <c r="P57" s="10">
        <f t="shared" si="1"/>
        <v>0</v>
      </c>
      <c r="Q57" s="9"/>
      <c r="R57" s="10"/>
      <c r="S57" s="13"/>
      <c r="T57" s="3"/>
      <c r="U57" s="19">
        <f t="shared" si="2"/>
        <v>0</v>
      </c>
      <c r="V57" s="13"/>
      <c r="W57" s="1"/>
    </row>
    <row r="58" spans="1:23" x14ac:dyDescent="0.25">
      <c r="A58" s="1">
        <v>1</v>
      </c>
      <c r="B58" s="1">
        <v>1</v>
      </c>
      <c r="C58" s="33" t="s">
        <v>14</v>
      </c>
      <c r="D58" t="s">
        <v>87</v>
      </c>
      <c r="F58" s="8">
        <v>5.3</v>
      </c>
      <c r="G58" s="8">
        <v>5.9</v>
      </c>
      <c r="H58" s="8">
        <v>5.3</v>
      </c>
      <c r="I58" s="9"/>
      <c r="J58" s="10">
        <f t="shared" si="0"/>
        <v>16.5</v>
      </c>
      <c r="K58" s="9"/>
      <c r="L58" s="9">
        <v>5.5</v>
      </c>
      <c r="M58" s="9">
        <v>5.7</v>
      </c>
      <c r="N58" s="9">
        <v>5.9</v>
      </c>
      <c r="P58" s="10">
        <f t="shared" si="1"/>
        <v>17.100000000000001</v>
      </c>
      <c r="Q58" s="9"/>
      <c r="R58" s="10">
        <f>IF(E58="Withdrawn",0,(J58+P58))</f>
        <v>33.6</v>
      </c>
      <c r="S58" s="13">
        <v>1</v>
      </c>
      <c r="T58" s="3"/>
      <c r="U58" s="19">
        <f t="shared" si="2"/>
        <v>33.6</v>
      </c>
      <c r="V58" s="13"/>
      <c r="W58" s="1"/>
    </row>
    <row r="59" spans="1:23" x14ac:dyDescent="0.25">
      <c r="A59" s="3">
        <v>2</v>
      </c>
      <c r="B59" s="1">
        <v>2</v>
      </c>
      <c r="C59" s="33" t="s">
        <v>90</v>
      </c>
      <c r="D59" s="1" t="s">
        <v>87</v>
      </c>
      <c r="F59" s="8">
        <v>4.4000000000000004</v>
      </c>
      <c r="G59" s="8">
        <v>4.7</v>
      </c>
      <c r="H59" s="8">
        <v>4.5999999999999996</v>
      </c>
      <c r="I59" s="9"/>
      <c r="J59" s="10">
        <f t="shared" ref="J59" si="15">SUM(F59:I59)</f>
        <v>13.700000000000001</v>
      </c>
      <c r="K59" s="9"/>
      <c r="L59" s="9">
        <v>0</v>
      </c>
      <c r="M59" s="9">
        <v>0</v>
      </c>
      <c r="N59" s="9">
        <v>0</v>
      </c>
      <c r="O59" s="9">
        <v>0</v>
      </c>
      <c r="P59" s="10">
        <f t="shared" ref="P59" si="16">SUM(L59:O59)</f>
        <v>0</v>
      </c>
      <c r="Q59" s="9"/>
      <c r="R59" s="10">
        <f>IF(E59="Withdrawn",0,(J59+P59))</f>
        <v>13.700000000000001</v>
      </c>
      <c r="S59" s="13">
        <v>2</v>
      </c>
      <c r="T59" s="3"/>
      <c r="U59" s="19">
        <f t="shared" si="2"/>
        <v>13.700000000000001</v>
      </c>
      <c r="V59" s="13"/>
      <c r="W59" s="1"/>
    </row>
    <row r="60" spans="1:23" x14ac:dyDescent="0.25">
      <c r="C60" s="33"/>
      <c r="D60"/>
      <c r="F60" s="8"/>
      <c r="I60" s="9"/>
      <c r="K60" s="9"/>
      <c r="P60" s="10"/>
      <c r="Q60" s="9"/>
      <c r="R60" s="10"/>
      <c r="S60" s="13"/>
      <c r="T60" s="3"/>
      <c r="U60" s="19"/>
      <c r="V60" s="13"/>
      <c r="W60" s="1"/>
    </row>
    <row r="61" spans="1:23" x14ac:dyDescent="0.25">
      <c r="A61" s="1">
        <v>2</v>
      </c>
      <c r="B61" s="1">
        <v>1</v>
      </c>
      <c r="C61" s="33" t="s">
        <v>13</v>
      </c>
      <c r="D61" t="s">
        <v>102</v>
      </c>
      <c r="F61" s="8">
        <v>6</v>
      </c>
      <c r="G61" s="8">
        <v>6</v>
      </c>
      <c r="H61" s="8">
        <v>6.2</v>
      </c>
      <c r="I61" s="9"/>
      <c r="J61" s="10">
        <f t="shared" si="0"/>
        <v>18.2</v>
      </c>
      <c r="K61" s="9"/>
      <c r="L61" s="9">
        <v>6.5</v>
      </c>
      <c r="M61" s="9">
        <v>6.4</v>
      </c>
      <c r="N61" s="9">
        <v>6.4</v>
      </c>
      <c r="P61" s="10">
        <f t="shared" si="1"/>
        <v>19.3</v>
      </c>
      <c r="Q61" s="9"/>
      <c r="R61" s="10">
        <f>IF(E61="Withdrawn",0,(J61+P61))</f>
        <v>37.5</v>
      </c>
      <c r="S61" s="13">
        <v>1</v>
      </c>
      <c r="T61" s="3"/>
      <c r="U61" s="19">
        <f t="shared" si="2"/>
        <v>37.5</v>
      </c>
      <c r="V61" s="13"/>
      <c r="W61" s="1"/>
    </row>
    <row r="62" spans="1:23" x14ac:dyDescent="0.25">
      <c r="C62" s="33"/>
      <c r="D62"/>
      <c r="F62" s="8"/>
      <c r="I62" s="9"/>
      <c r="K62" s="9"/>
      <c r="P62" s="10"/>
      <c r="Q62" s="9"/>
      <c r="R62" s="10"/>
      <c r="S62" s="13"/>
      <c r="T62" s="3"/>
      <c r="U62" s="19"/>
      <c r="V62" s="13"/>
      <c r="W62" s="1"/>
    </row>
    <row r="63" spans="1:23" x14ac:dyDescent="0.25">
      <c r="A63" s="1">
        <v>3</v>
      </c>
      <c r="B63" s="1">
        <v>1</v>
      </c>
      <c r="C63" s="33" t="s">
        <v>118</v>
      </c>
      <c r="D63" t="s">
        <v>94</v>
      </c>
      <c r="F63" s="8">
        <v>6.6</v>
      </c>
      <c r="G63" s="8">
        <v>6.4</v>
      </c>
      <c r="H63" s="8">
        <v>5.8</v>
      </c>
      <c r="I63" s="9"/>
      <c r="J63" s="10">
        <f t="shared" si="0"/>
        <v>18.8</v>
      </c>
      <c r="K63" s="9"/>
      <c r="L63" s="9">
        <v>6.5</v>
      </c>
      <c r="M63" s="9">
        <v>6.4</v>
      </c>
      <c r="N63" s="9">
        <v>5</v>
      </c>
      <c r="P63" s="10">
        <f t="shared" si="1"/>
        <v>17.899999999999999</v>
      </c>
      <c r="Q63" s="9"/>
      <c r="R63" s="10">
        <f>IF(E63="Withdrawn",0,(J63+P63))</f>
        <v>36.700000000000003</v>
      </c>
      <c r="S63" s="13">
        <v>1</v>
      </c>
      <c r="T63" s="3"/>
      <c r="U63" s="19">
        <f t="shared" si="2"/>
        <v>36.700000000000003</v>
      </c>
      <c r="V63" s="13"/>
      <c r="W63" s="1"/>
    </row>
    <row r="64" spans="1:23" x14ac:dyDescent="0.25">
      <c r="C64" s="33"/>
      <c r="D64"/>
      <c r="F64" s="8"/>
      <c r="I64" s="9"/>
      <c r="K64" s="9"/>
      <c r="P64" s="10"/>
      <c r="Q64" s="9"/>
      <c r="R64" s="10"/>
      <c r="S64" s="13"/>
      <c r="T64" s="3"/>
      <c r="U64" s="19"/>
      <c r="V64" s="13"/>
      <c r="W64" s="1"/>
    </row>
    <row r="65" spans="1:23" x14ac:dyDescent="0.25">
      <c r="A65" s="1">
        <v>4</v>
      </c>
      <c r="B65" s="1">
        <v>1</v>
      </c>
      <c r="C65" s="33" t="s">
        <v>81</v>
      </c>
      <c r="D65" s="24" t="s">
        <v>88</v>
      </c>
      <c r="F65" s="8">
        <v>6.2</v>
      </c>
      <c r="G65" s="8">
        <v>6.7</v>
      </c>
      <c r="H65" s="8">
        <v>6</v>
      </c>
      <c r="I65" s="9"/>
      <c r="J65" s="10">
        <f t="shared" si="0"/>
        <v>18.899999999999999</v>
      </c>
      <c r="K65" s="9"/>
      <c r="L65" s="9">
        <v>6.9</v>
      </c>
      <c r="M65" s="9">
        <v>7.1</v>
      </c>
      <c r="N65" s="9">
        <v>7</v>
      </c>
      <c r="P65" s="10">
        <f t="shared" si="1"/>
        <v>21</v>
      </c>
      <c r="Q65" s="9"/>
      <c r="R65" s="10">
        <f>IF(E65="Withdrawn",0,(J65+P65))</f>
        <v>39.9</v>
      </c>
      <c r="S65" s="13">
        <f>RANK(R65,$R$65:$R$69)</f>
        <v>2</v>
      </c>
      <c r="T65" s="3"/>
      <c r="U65" s="19">
        <f t="shared" si="2"/>
        <v>39.9</v>
      </c>
      <c r="V65" s="13"/>
      <c r="W65" s="1"/>
    </row>
    <row r="66" spans="1:23" x14ac:dyDescent="0.25">
      <c r="A66" s="1">
        <v>5</v>
      </c>
      <c r="B66" s="1">
        <v>2</v>
      </c>
      <c r="C66" s="33" t="s">
        <v>100</v>
      </c>
      <c r="D66" s="24" t="s">
        <v>88</v>
      </c>
      <c r="F66" s="8">
        <v>0</v>
      </c>
      <c r="G66" s="8">
        <v>0</v>
      </c>
      <c r="H66" s="8">
        <v>0</v>
      </c>
      <c r="I66" s="9"/>
      <c r="J66" s="10">
        <f t="shared" si="0"/>
        <v>0</v>
      </c>
      <c r="K66" s="9"/>
      <c r="L66" s="9">
        <v>0</v>
      </c>
      <c r="M66" s="9">
        <v>0</v>
      </c>
      <c r="N66" s="9">
        <v>0</v>
      </c>
      <c r="P66" s="10">
        <f t="shared" si="1"/>
        <v>0</v>
      </c>
      <c r="Q66" s="9"/>
      <c r="R66" s="10">
        <f t="shared" ref="R66:R69" si="17">IF(E66="Withdrawn",0,(J66+P66))</f>
        <v>0</v>
      </c>
      <c r="S66" s="13">
        <f t="shared" ref="S66:S69" si="18">RANK(R66,$R$65:$R$69)</f>
        <v>5</v>
      </c>
      <c r="T66" s="3"/>
      <c r="U66" s="19">
        <f t="shared" si="2"/>
        <v>0</v>
      </c>
      <c r="V66" s="13"/>
      <c r="W66" s="1"/>
    </row>
    <row r="67" spans="1:23" x14ac:dyDescent="0.25">
      <c r="A67" s="1">
        <v>6</v>
      </c>
      <c r="B67" s="1">
        <v>3</v>
      </c>
      <c r="C67" s="33" t="s">
        <v>103</v>
      </c>
      <c r="D67" s="24" t="s">
        <v>88</v>
      </c>
      <c r="F67" s="8">
        <v>5.6</v>
      </c>
      <c r="G67" s="8">
        <v>5.6</v>
      </c>
      <c r="H67" s="8">
        <v>5.6</v>
      </c>
      <c r="I67" s="9"/>
      <c r="J67" s="10">
        <f t="shared" si="0"/>
        <v>16.799999999999997</v>
      </c>
      <c r="K67" s="9"/>
      <c r="L67" s="9">
        <v>5.9</v>
      </c>
      <c r="M67" s="9">
        <v>5.5</v>
      </c>
      <c r="N67" s="9">
        <v>5.4</v>
      </c>
      <c r="P67" s="10">
        <f t="shared" si="1"/>
        <v>16.8</v>
      </c>
      <c r="Q67" s="9"/>
      <c r="R67" s="10">
        <f t="shared" si="17"/>
        <v>33.599999999999994</v>
      </c>
      <c r="S67" s="13">
        <f t="shared" si="18"/>
        <v>4</v>
      </c>
      <c r="T67" s="3"/>
      <c r="U67" s="19">
        <f t="shared" si="2"/>
        <v>33.599999999999994</v>
      </c>
      <c r="V67" s="13"/>
      <c r="W67" s="1"/>
    </row>
    <row r="68" spans="1:23" x14ac:dyDescent="0.25">
      <c r="A68" s="1">
        <v>7</v>
      </c>
      <c r="B68" s="1">
        <v>4</v>
      </c>
      <c r="C68" s="33" t="s">
        <v>109</v>
      </c>
      <c r="D68" s="24" t="s">
        <v>88</v>
      </c>
      <c r="F68" s="8">
        <v>6.6</v>
      </c>
      <c r="G68" s="8">
        <v>6.3</v>
      </c>
      <c r="H68" s="8">
        <v>6.4</v>
      </c>
      <c r="I68" s="9"/>
      <c r="J68" s="10">
        <f t="shared" si="0"/>
        <v>19.299999999999997</v>
      </c>
      <c r="K68" s="9"/>
      <c r="L68" s="9">
        <v>6</v>
      </c>
      <c r="M68" s="9">
        <v>6</v>
      </c>
      <c r="N68" s="9">
        <v>6</v>
      </c>
      <c r="P68" s="10">
        <f t="shared" si="1"/>
        <v>18</v>
      </c>
      <c r="Q68" s="9"/>
      <c r="R68" s="10">
        <f t="shared" si="17"/>
        <v>37.299999999999997</v>
      </c>
      <c r="S68" s="13">
        <f>RANK(R68,$R$65:$R$69)</f>
        <v>3</v>
      </c>
      <c r="T68" s="3"/>
      <c r="U68" s="19">
        <f t="shared" si="2"/>
        <v>37.299999999999997</v>
      </c>
      <c r="V68" s="13"/>
      <c r="W68" s="1"/>
    </row>
    <row r="69" spans="1:23" x14ac:dyDescent="0.25">
      <c r="A69" s="3">
        <v>8</v>
      </c>
      <c r="B69" s="1">
        <v>5</v>
      </c>
      <c r="C69" s="33" t="s">
        <v>89</v>
      </c>
      <c r="D69" s="1" t="s">
        <v>88</v>
      </c>
      <c r="F69" s="8">
        <v>7.2</v>
      </c>
      <c r="G69" s="8">
        <v>7.4</v>
      </c>
      <c r="H69" s="8">
        <v>7</v>
      </c>
      <c r="I69" s="9"/>
      <c r="J69" s="10">
        <f t="shared" ref="J69" si="19">SUM(F69:I69)</f>
        <v>21.6</v>
      </c>
      <c r="K69" s="9"/>
      <c r="L69" s="9">
        <v>7.2</v>
      </c>
      <c r="M69" s="9">
        <v>7.5</v>
      </c>
      <c r="N69" s="9">
        <v>6.8</v>
      </c>
      <c r="P69" s="10">
        <f t="shared" ref="P69" si="20">SUM(L69:O69)</f>
        <v>21.5</v>
      </c>
      <c r="Q69" s="9"/>
      <c r="R69" s="10">
        <f t="shared" si="17"/>
        <v>43.1</v>
      </c>
      <c r="S69" s="13">
        <f t="shared" si="18"/>
        <v>1</v>
      </c>
      <c r="T69" s="3"/>
      <c r="U69" s="19">
        <f t="shared" si="2"/>
        <v>43.1</v>
      </c>
      <c r="V69" s="13"/>
      <c r="W69" s="1"/>
    </row>
    <row r="70" spans="1:23" x14ac:dyDescent="0.25">
      <c r="C70" s="33"/>
      <c r="F70" s="8"/>
      <c r="I70" s="9"/>
      <c r="K70" s="9"/>
      <c r="P70" s="10"/>
      <c r="Q70" s="9"/>
      <c r="R70" s="10"/>
      <c r="S70" s="13"/>
      <c r="T70" s="3"/>
      <c r="U70" s="19">
        <f t="shared" si="2"/>
        <v>0</v>
      </c>
      <c r="V70" s="13"/>
      <c r="W70" s="1"/>
    </row>
    <row r="71" spans="1:23" x14ac:dyDescent="0.25">
      <c r="C71" s="33"/>
      <c r="F71" s="8"/>
      <c r="I71" s="9"/>
      <c r="J71" s="10">
        <f t="shared" si="0"/>
        <v>0</v>
      </c>
      <c r="K71" s="9"/>
      <c r="P71" s="10">
        <f t="shared" si="1"/>
        <v>0</v>
      </c>
      <c r="Q71" s="9"/>
      <c r="R71" s="10"/>
      <c r="S71" s="13"/>
      <c r="T71" s="3"/>
      <c r="U71" s="19">
        <f t="shared" si="2"/>
        <v>0</v>
      </c>
      <c r="V71" s="13"/>
      <c r="W71" s="1"/>
    </row>
    <row r="72" spans="1:23" x14ac:dyDescent="0.25">
      <c r="A72" s="2" t="s">
        <v>119</v>
      </c>
      <c r="C72" s="33"/>
      <c r="F72" s="8"/>
      <c r="I72" s="9"/>
      <c r="J72" s="10">
        <f t="shared" si="0"/>
        <v>0</v>
      </c>
      <c r="K72" s="9"/>
      <c r="P72" s="10">
        <f t="shared" si="1"/>
        <v>0</v>
      </c>
      <c r="Q72" s="9"/>
      <c r="R72" s="10"/>
      <c r="S72" s="13"/>
      <c r="T72" s="3"/>
      <c r="U72" s="19">
        <f t="shared" si="2"/>
        <v>0</v>
      </c>
      <c r="V72" s="13"/>
      <c r="W72" s="1"/>
    </row>
    <row r="73" spans="1:23" x14ac:dyDescent="0.25">
      <c r="A73" s="1">
        <v>1</v>
      </c>
      <c r="B73" s="1">
        <v>1</v>
      </c>
      <c r="C73" s="33" t="s">
        <v>68</v>
      </c>
      <c r="D73" t="s">
        <v>99</v>
      </c>
      <c r="E73" s="1" t="s">
        <v>57</v>
      </c>
      <c r="F73" s="8">
        <v>7.2</v>
      </c>
      <c r="G73" s="8">
        <v>7.4</v>
      </c>
      <c r="H73" s="8">
        <v>7.4</v>
      </c>
      <c r="I73" s="10">
        <v>0</v>
      </c>
      <c r="J73" s="10">
        <f t="shared" si="0"/>
        <v>22</v>
      </c>
      <c r="K73" s="9"/>
      <c r="L73" s="9">
        <v>7.1</v>
      </c>
      <c r="M73" s="9">
        <v>7.3</v>
      </c>
      <c r="N73" s="9">
        <v>7.3</v>
      </c>
      <c r="O73" s="9">
        <v>0</v>
      </c>
      <c r="P73" s="10">
        <f t="shared" si="1"/>
        <v>21.7</v>
      </c>
      <c r="Q73" s="9"/>
      <c r="R73" s="10">
        <f>IF(E73="Withdrawn",0,(J73+P73))</f>
        <v>43.7</v>
      </c>
      <c r="S73" s="13">
        <f>RANK(R73,$R$73:$R$77)</f>
        <v>2</v>
      </c>
      <c r="T73" s="3"/>
      <c r="U73" s="19">
        <f t="shared" si="2"/>
        <v>43.7</v>
      </c>
      <c r="V73" s="13"/>
      <c r="W73" s="1"/>
    </row>
    <row r="74" spans="1:23" x14ac:dyDescent="0.25">
      <c r="A74" s="1">
        <v>2</v>
      </c>
      <c r="B74" s="1">
        <v>2</v>
      </c>
      <c r="C74" s="33" t="s">
        <v>77</v>
      </c>
      <c r="D74" t="s">
        <v>99</v>
      </c>
      <c r="F74" s="8">
        <v>7.2</v>
      </c>
      <c r="G74" s="8">
        <v>7.4</v>
      </c>
      <c r="H74" s="8">
        <v>7.2</v>
      </c>
      <c r="I74" s="10">
        <v>0</v>
      </c>
      <c r="J74" s="10">
        <f t="shared" si="0"/>
        <v>21.8</v>
      </c>
      <c r="K74" s="9"/>
      <c r="L74" s="9">
        <v>7.5</v>
      </c>
      <c r="M74" s="9">
        <v>7.7</v>
      </c>
      <c r="N74" s="9">
        <v>7.6</v>
      </c>
      <c r="O74" s="9">
        <v>0</v>
      </c>
      <c r="P74" s="10">
        <f t="shared" si="1"/>
        <v>22.799999999999997</v>
      </c>
      <c r="Q74" s="9"/>
      <c r="R74" s="10">
        <f>IF(E74="Withdrawn",0,(J74+P74))</f>
        <v>44.599999999999994</v>
      </c>
      <c r="S74" s="13">
        <f>RANK(R74,$R$73:$R$77)</f>
        <v>1</v>
      </c>
      <c r="T74" s="3"/>
      <c r="U74" s="19">
        <f t="shared" ref="U74:U80" si="21">R74-O74-I74</f>
        <v>44.599999999999994</v>
      </c>
      <c r="V74" s="13"/>
      <c r="W74" s="1"/>
    </row>
    <row r="75" spans="1:23" x14ac:dyDescent="0.25">
      <c r="A75" s="1">
        <v>3</v>
      </c>
      <c r="B75" s="1">
        <v>3</v>
      </c>
      <c r="C75" s="33" t="s">
        <v>112</v>
      </c>
      <c r="D75" t="s">
        <v>99</v>
      </c>
      <c r="F75" s="8">
        <v>7.3</v>
      </c>
      <c r="G75" s="8">
        <v>7.1</v>
      </c>
      <c r="H75" s="8">
        <v>7.1</v>
      </c>
      <c r="I75" s="10">
        <v>0</v>
      </c>
      <c r="J75" s="10">
        <f t="shared" si="0"/>
        <v>21.5</v>
      </c>
      <c r="K75" s="9"/>
      <c r="L75" s="9">
        <v>3.8</v>
      </c>
      <c r="M75" s="9">
        <v>3.8</v>
      </c>
      <c r="N75" s="9">
        <v>3.7</v>
      </c>
      <c r="O75" s="9">
        <v>0</v>
      </c>
      <c r="P75" s="10">
        <f t="shared" si="1"/>
        <v>11.3</v>
      </c>
      <c r="Q75" s="9"/>
      <c r="R75" s="10">
        <f>IF(E75="Withdrawn",0,(J75+P75))</f>
        <v>32.799999999999997</v>
      </c>
      <c r="S75" s="13">
        <f>RANK(R75,$R$73:$R$77)</f>
        <v>4</v>
      </c>
      <c r="T75" s="3"/>
      <c r="U75" s="19">
        <f t="shared" si="21"/>
        <v>32.799999999999997</v>
      </c>
      <c r="V75" s="13"/>
      <c r="W75" s="1"/>
    </row>
    <row r="76" spans="1:23" x14ac:dyDescent="0.25">
      <c r="A76" s="1">
        <v>4</v>
      </c>
      <c r="B76" s="1">
        <v>4</v>
      </c>
      <c r="C76" s="33" t="s">
        <v>83</v>
      </c>
      <c r="D76" s="24" t="s">
        <v>99</v>
      </c>
      <c r="F76" s="8">
        <v>6.9</v>
      </c>
      <c r="G76" s="8">
        <v>6.5</v>
      </c>
      <c r="H76" s="8">
        <v>7.4</v>
      </c>
      <c r="I76" s="10">
        <v>0</v>
      </c>
      <c r="J76" s="10">
        <f t="shared" si="0"/>
        <v>20.8</v>
      </c>
      <c r="K76" s="9"/>
      <c r="L76" s="9">
        <v>7.4</v>
      </c>
      <c r="M76" s="9">
        <v>7.6</v>
      </c>
      <c r="N76" s="9">
        <v>7.2</v>
      </c>
      <c r="O76" s="9">
        <v>0</v>
      </c>
      <c r="P76" s="10">
        <f t="shared" si="1"/>
        <v>22.2</v>
      </c>
      <c r="Q76" s="9"/>
      <c r="R76" s="10">
        <f>IF(E76="Withdrawn",0,(J76+P76))</f>
        <v>43</v>
      </c>
      <c r="S76" s="13">
        <f>RANK(R76,$R$73:$R$77)</f>
        <v>3</v>
      </c>
      <c r="T76" s="3"/>
      <c r="U76" s="19">
        <f t="shared" si="21"/>
        <v>43</v>
      </c>
      <c r="V76" s="13"/>
      <c r="W76" s="1"/>
    </row>
    <row r="77" spans="1:23" x14ac:dyDescent="0.25">
      <c r="B77" s="1" t="s">
        <v>89</v>
      </c>
      <c r="C77" s="33" t="s">
        <v>60</v>
      </c>
      <c r="E77" s="1" t="s">
        <v>56</v>
      </c>
      <c r="F77" s="8">
        <v>0</v>
      </c>
      <c r="G77" s="8">
        <v>0</v>
      </c>
      <c r="H77" s="8">
        <v>0</v>
      </c>
      <c r="I77" s="10">
        <v>0</v>
      </c>
      <c r="J77" s="10">
        <f t="shared" si="0"/>
        <v>0</v>
      </c>
      <c r="K77" s="9"/>
      <c r="L77" s="9">
        <v>0</v>
      </c>
      <c r="M77" s="9">
        <v>0</v>
      </c>
      <c r="N77" s="9">
        <v>0</v>
      </c>
      <c r="O77" s="9">
        <v>0</v>
      </c>
      <c r="P77" s="10">
        <f t="shared" si="1"/>
        <v>0</v>
      </c>
      <c r="Q77" s="9"/>
      <c r="R77" s="10">
        <f>IF(E77="Withdrawn",0,(J77+P77))</f>
        <v>0</v>
      </c>
      <c r="S77" s="13">
        <f>RANK(R77,$R$73:$R$77)</f>
        <v>5</v>
      </c>
      <c r="T77" s="3"/>
      <c r="U77" s="19">
        <f t="shared" si="21"/>
        <v>0</v>
      </c>
      <c r="V77" s="13"/>
      <c r="W77" s="1"/>
    </row>
    <row r="78" spans="1:23" x14ac:dyDescent="0.25">
      <c r="C78" s="33"/>
      <c r="F78" s="8"/>
      <c r="I78" s="10"/>
      <c r="K78" s="9"/>
      <c r="P78" s="10">
        <f t="shared" si="1"/>
        <v>0</v>
      </c>
      <c r="Q78" s="9"/>
      <c r="R78" s="10"/>
      <c r="S78" s="13"/>
      <c r="T78" s="3"/>
      <c r="U78" s="19"/>
      <c r="V78" s="13"/>
      <c r="W78" s="1"/>
    </row>
    <row r="79" spans="1:23" x14ac:dyDescent="0.25">
      <c r="A79" s="2" t="s">
        <v>127</v>
      </c>
      <c r="C79" s="33"/>
      <c r="F79" s="8"/>
      <c r="I79" s="9"/>
      <c r="K79" s="9"/>
      <c r="P79" s="10">
        <f t="shared" ref="P79:P88" si="22">SUM(L79:O79)</f>
        <v>0</v>
      </c>
      <c r="Q79" s="9"/>
      <c r="R79" s="10"/>
      <c r="S79" s="13"/>
      <c r="T79" s="3"/>
      <c r="U79" s="19"/>
      <c r="V79" s="13"/>
      <c r="W79" s="1"/>
    </row>
    <row r="80" spans="1:23" x14ac:dyDescent="0.25">
      <c r="A80" s="1">
        <v>1</v>
      </c>
      <c r="B80" s="1">
        <v>1</v>
      </c>
      <c r="C80" s="33" t="s">
        <v>121</v>
      </c>
      <c r="D80" t="s">
        <v>132</v>
      </c>
      <c r="E80" s="1" t="s">
        <v>57</v>
      </c>
      <c r="F80" s="8">
        <v>0</v>
      </c>
      <c r="G80" s="8">
        <v>0</v>
      </c>
      <c r="H80" s="8">
        <v>0</v>
      </c>
      <c r="I80" s="10">
        <v>0</v>
      </c>
      <c r="J80" s="10">
        <f t="shared" ref="J80:J88" si="23">SUM(F80:I80)</f>
        <v>0</v>
      </c>
      <c r="K80" s="9"/>
      <c r="L80" s="9">
        <v>0</v>
      </c>
      <c r="M80" s="9">
        <v>0</v>
      </c>
      <c r="N80" s="9">
        <v>0</v>
      </c>
      <c r="O80" s="9">
        <v>0</v>
      </c>
      <c r="P80" s="10">
        <f t="shared" si="22"/>
        <v>0</v>
      </c>
      <c r="Q80" s="9"/>
      <c r="R80" s="10">
        <f t="shared" ref="R80:R88" si="24">IF(E80="Withdrawn",0,(J80+P80))</f>
        <v>0</v>
      </c>
      <c r="S80" s="13">
        <f>RANK(R80,$R$80:$R$88)</f>
        <v>1</v>
      </c>
      <c r="T80" s="3"/>
      <c r="U80" s="19">
        <f t="shared" si="21"/>
        <v>0</v>
      </c>
      <c r="V80" s="13"/>
      <c r="W80" s="1"/>
    </row>
    <row r="81" spans="1:23" x14ac:dyDescent="0.25">
      <c r="A81" s="1">
        <v>2</v>
      </c>
      <c r="B81" s="1">
        <v>2</v>
      </c>
      <c r="C81" s="33" t="s">
        <v>122</v>
      </c>
      <c r="D81" t="s">
        <v>132</v>
      </c>
      <c r="F81" s="8">
        <v>0</v>
      </c>
      <c r="G81" s="8">
        <v>0</v>
      </c>
      <c r="H81" s="8">
        <v>0</v>
      </c>
      <c r="I81" s="10">
        <v>0</v>
      </c>
      <c r="J81" s="10">
        <f t="shared" si="23"/>
        <v>0</v>
      </c>
      <c r="K81" s="9"/>
      <c r="L81" s="9">
        <v>0</v>
      </c>
      <c r="M81" s="9">
        <v>0</v>
      </c>
      <c r="N81" s="9">
        <v>0</v>
      </c>
      <c r="O81" s="9">
        <v>0</v>
      </c>
      <c r="P81" s="10">
        <f t="shared" si="22"/>
        <v>0</v>
      </c>
      <c r="Q81" s="9"/>
      <c r="R81" s="10">
        <f t="shared" si="24"/>
        <v>0</v>
      </c>
      <c r="S81" s="13">
        <f t="shared" ref="S81:S88" si="25">RANK(R81,$R$80:$R$88)</f>
        <v>1</v>
      </c>
      <c r="T81" s="3"/>
      <c r="U81" s="19">
        <f t="shared" ref="U81:U88" si="26">R81-O81-I81</f>
        <v>0</v>
      </c>
      <c r="V81" s="13"/>
      <c r="W81" s="1"/>
    </row>
    <row r="82" spans="1:23" x14ac:dyDescent="0.25">
      <c r="A82" s="1">
        <v>3</v>
      </c>
      <c r="B82" s="1">
        <v>3</v>
      </c>
      <c r="C82" s="33" t="s">
        <v>123</v>
      </c>
      <c r="D82" t="s">
        <v>132</v>
      </c>
      <c r="F82" s="8">
        <v>0</v>
      </c>
      <c r="G82" s="8">
        <v>0</v>
      </c>
      <c r="H82" s="8">
        <v>0</v>
      </c>
      <c r="I82" s="10">
        <v>0</v>
      </c>
      <c r="J82" s="10">
        <f t="shared" si="23"/>
        <v>0</v>
      </c>
      <c r="K82" s="9"/>
      <c r="L82" s="9">
        <v>0</v>
      </c>
      <c r="M82" s="9">
        <v>0</v>
      </c>
      <c r="N82" s="9">
        <v>0</v>
      </c>
      <c r="O82" s="9">
        <v>0</v>
      </c>
      <c r="P82" s="10">
        <f t="shared" si="22"/>
        <v>0</v>
      </c>
      <c r="Q82" s="9"/>
      <c r="R82" s="10">
        <f t="shared" si="24"/>
        <v>0</v>
      </c>
      <c r="S82" s="13">
        <f t="shared" si="25"/>
        <v>1</v>
      </c>
      <c r="T82" s="3"/>
      <c r="U82" s="19">
        <f t="shared" si="26"/>
        <v>0</v>
      </c>
      <c r="V82" s="13"/>
      <c r="W82" s="1"/>
    </row>
    <row r="83" spans="1:23" x14ac:dyDescent="0.25">
      <c r="A83" s="1">
        <v>4</v>
      </c>
      <c r="B83" s="1">
        <v>4</v>
      </c>
      <c r="C83" s="33" t="s">
        <v>124</v>
      </c>
      <c r="D83" t="s">
        <v>132</v>
      </c>
      <c r="F83" s="8">
        <v>0</v>
      </c>
      <c r="G83" s="8">
        <v>0</v>
      </c>
      <c r="H83" s="8">
        <v>0</v>
      </c>
      <c r="I83" s="10">
        <v>0</v>
      </c>
      <c r="J83" s="10">
        <f t="shared" si="23"/>
        <v>0</v>
      </c>
      <c r="K83" s="9"/>
      <c r="L83" s="9">
        <v>0</v>
      </c>
      <c r="M83" s="9">
        <v>0</v>
      </c>
      <c r="N83" s="9">
        <v>0</v>
      </c>
      <c r="O83" s="9">
        <v>0</v>
      </c>
      <c r="P83" s="10">
        <f t="shared" si="22"/>
        <v>0</v>
      </c>
      <c r="Q83" s="9"/>
      <c r="R83" s="10">
        <f t="shared" si="24"/>
        <v>0</v>
      </c>
      <c r="S83" s="13">
        <f t="shared" si="25"/>
        <v>1</v>
      </c>
      <c r="T83" s="3"/>
      <c r="U83" s="19">
        <f t="shared" si="26"/>
        <v>0</v>
      </c>
      <c r="V83" s="13"/>
      <c r="W83" s="1"/>
    </row>
    <row r="84" spans="1:23" x14ac:dyDescent="0.25">
      <c r="A84" s="1">
        <v>5</v>
      </c>
      <c r="B84" s="1">
        <v>5</v>
      </c>
      <c r="C84" s="33" t="s">
        <v>125</v>
      </c>
      <c r="D84" t="s">
        <v>132</v>
      </c>
      <c r="F84" s="8">
        <v>0</v>
      </c>
      <c r="G84" s="8">
        <v>0</v>
      </c>
      <c r="H84" s="8">
        <v>0</v>
      </c>
      <c r="I84" s="10">
        <v>0</v>
      </c>
      <c r="J84" s="10">
        <f t="shared" ref="J84:J85" si="27">SUM(F84:I84)</f>
        <v>0</v>
      </c>
      <c r="K84" s="9"/>
      <c r="L84" s="9">
        <v>0</v>
      </c>
      <c r="M84" s="9">
        <v>0</v>
      </c>
      <c r="N84" s="9">
        <v>0</v>
      </c>
      <c r="O84" s="9">
        <v>0</v>
      </c>
      <c r="P84" s="10">
        <f t="shared" ref="P84:P85" si="28">SUM(L84:O84)</f>
        <v>0</v>
      </c>
      <c r="Q84" s="9"/>
      <c r="R84" s="10">
        <f t="shared" si="24"/>
        <v>0</v>
      </c>
      <c r="S84" s="13">
        <f t="shared" si="25"/>
        <v>1</v>
      </c>
      <c r="T84" s="3"/>
      <c r="U84" s="19">
        <f t="shared" ref="U84:U85" si="29">R84-O84-I84</f>
        <v>0</v>
      </c>
      <c r="V84" s="13"/>
      <c r="W84" s="1"/>
    </row>
    <row r="85" spans="1:23" x14ac:dyDescent="0.25">
      <c r="A85" s="1">
        <v>6</v>
      </c>
      <c r="B85" s="1">
        <v>6</v>
      </c>
      <c r="C85" s="33" t="s">
        <v>126</v>
      </c>
      <c r="D85" t="s">
        <v>132</v>
      </c>
      <c r="F85" s="8">
        <v>0</v>
      </c>
      <c r="G85" s="8">
        <v>0</v>
      </c>
      <c r="H85" s="8">
        <v>0</v>
      </c>
      <c r="I85" s="10">
        <v>0</v>
      </c>
      <c r="J85" s="10">
        <f t="shared" si="27"/>
        <v>0</v>
      </c>
      <c r="K85" s="9"/>
      <c r="L85" s="9">
        <v>0</v>
      </c>
      <c r="M85" s="9">
        <v>0</v>
      </c>
      <c r="N85" s="9">
        <v>0</v>
      </c>
      <c r="O85" s="9">
        <v>0</v>
      </c>
      <c r="P85" s="10">
        <f t="shared" si="28"/>
        <v>0</v>
      </c>
      <c r="Q85" s="9"/>
      <c r="R85" s="10">
        <f t="shared" si="24"/>
        <v>0</v>
      </c>
      <c r="S85" s="13">
        <f t="shared" si="25"/>
        <v>1</v>
      </c>
      <c r="T85" s="3"/>
      <c r="U85" s="19">
        <f t="shared" si="29"/>
        <v>0</v>
      </c>
      <c r="V85" s="13"/>
      <c r="W85" s="1"/>
    </row>
    <row r="86" spans="1:23" x14ac:dyDescent="0.25">
      <c r="A86" s="1">
        <v>7</v>
      </c>
      <c r="B86" s="1">
        <v>7</v>
      </c>
      <c r="C86" s="33" t="s">
        <v>126</v>
      </c>
      <c r="D86" t="s">
        <v>132</v>
      </c>
      <c r="F86" s="8">
        <v>0</v>
      </c>
      <c r="G86" s="8">
        <v>0</v>
      </c>
      <c r="H86" s="8">
        <v>0</v>
      </c>
      <c r="I86" s="10">
        <v>0</v>
      </c>
      <c r="J86" s="10">
        <f t="shared" ref="J86:J87" si="30">SUM(F86:I86)</f>
        <v>0</v>
      </c>
      <c r="K86" s="9"/>
      <c r="L86" s="9">
        <v>0</v>
      </c>
      <c r="M86" s="9">
        <v>0</v>
      </c>
      <c r="N86" s="9">
        <v>0</v>
      </c>
      <c r="O86" s="9">
        <v>0</v>
      </c>
      <c r="P86" s="10">
        <f t="shared" ref="P86:P87" si="31">SUM(L86:O86)</f>
        <v>0</v>
      </c>
      <c r="Q86" s="9"/>
      <c r="R86" s="10">
        <f t="shared" ref="R86:R87" si="32">IF(E86="Withdrawn",0,(J86+P86))</f>
        <v>0</v>
      </c>
      <c r="S86" s="13">
        <f t="shared" ref="S86:S87" si="33">RANK(R86,$R$80:$R$88)</f>
        <v>1</v>
      </c>
      <c r="T86" s="3"/>
      <c r="U86" s="19">
        <f t="shared" ref="U86:U87" si="34">R86-O86-I86</f>
        <v>0</v>
      </c>
      <c r="V86" s="13"/>
      <c r="W86" s="1"/>
    </row>
    <row r="87" spans="1:23" x14ac:dyDescent="0.25">
      <c r="A87" s="1">
        <v>8</v>
      </c>
      <c r="B87" s="1">
        <v>8</v>
      </c>
      <c r="C87" s="33" t="s">
        <v>126</v>
      </c>
      <c r="D87" t="s">
        <v>132</v>
      </c>
      <c r="F87" s="8">
        <v>0</v>
      </c>
      <c r="G87" s="8">
        <v>0</v>
      </c>
      <c r="H87" s="8">
        <v>0</v>
      </c>
      <c r="I87" s="10">
        <v>0</v>
      </c>
      <c r="J87" s="10">
        <f t="shared" si="30"/>
        <v>0</v>
      </c>
      <c r="K87" s="9"/>
      <c r="L87" s="9">
        <v>0</v>
      </c>
      <c r="M87" s="9">
        <v>0</v>
      </c>
      <c r="N87" s="9">
        <v>0</v>
      </c>
      <c r="O87" s="9">
        <v>0</v>
      </c>
      <c r="P87" s="10">
        <f t="shared" si="31"/>
        <v>0</v>
      </c>
      <c r="Q87" s="9"/>
      <c r="R87" s="10">
        <f t="shared" si="32"/>
        <v>0</v>
      </c>
      <c r="S87" s="13">
        <f t="shared" si="33"/>
        <v>1</v>
      </c>
      <c r="T87" s="3"/>
      <c r="U87" s="19">
        <f t="shared" si="34"/>
        <v>0</v>
      </c>
      <c r="V87" s="13"/>
      <c r="W87" s="1"/>
    </row>
    <row r="88" spans="1:23" x14ac:dyDescent="0.25">
      <c r="C88" s="33" t="s">
        <v>60</v>
      </c>
      <c r="E88" s="1" t="s">
        <v>56</v>
      </c>
      <c r="F88" s="8">
        <v>0</v>
      </c>
      <c r="G88" s="8">
        <v>0</v>
      </c>
      <c r="H88" s="8">
        <v>0</v>
      </c>
      <c r="I88" s="10">
        <v>0</v>
      </c>
      <c r="J88" s="10">
        <f t="shared" si="23"/>
        <v>0</v>
      </c>
      <c r="K88" s="9"/>
      <c r="L88" s="9">
        <v>0</v>
      </c>
      <c r="M88" s="9">
        <v>0</v>
      </c>
      <c r="N88" s="9">
        <v>0</v>
      </c>
      <c r="O88" s="9">
        <v>0</v>
      </c>
      <c r="P88" s="10">
        <f t="shared" si="22"/>
        <v>0</v>
      </c>
      <c r="Q88" s="9"/>
      <c r="R88" s="10">
        <f t="shared" si="24"/>
        <v>0</v>
      </c>
      <c r="S88" s="13">
        <f t="shared" si="25"/>
        <v>1</v>
      </c>
      <c r="T88" s="3"/>
      <c r="U88" s="19">
        <f t="shared" si="26"/>
        <v>0</v>
      </c>
      <c r="V88" s="13"/>
      <c r="W88" s="1"/>
    </row>
    <row r="89" spans="1:23" x14ac:dyDescent="0.25">
      <c r="C89" s="33"/>
      <c r="F89" s="8"/>
      <c r="I89" s="10"/>
      <c r="K89" s="9"/>
      <c r="P89" s="10"/>
      <c r="Q89" s="9"/>
      <c r="R89" s="10"/>
      <c r="S89" s="13"/>
      <c r="T89" s="3"/>
      <c r="U89" s="19"/>
      <c r="V89" s="13"/>
      <c r="W89" s="1"/>
    </row>
    <row r="90" spans="1:23" x14ac:dyDescent="0.25">
      <c r="A90" s="2" t="s">
        <v>128</v>
      </c>
      <c r="C90" s="33"/>
      <c r="F90" s="8"/>
      <c r="I90" s="10"/>
      <c r="K90" s="9"/>
      <c r="P90" s="10"/>
      <c r="Q90" s="9"/>
      <c r="R90" s="10"/>
      <c r="S90" s="13"/>
      <c r="T90" s="3"/>
      <c r="U90" s="14"/>
      <c r="V90" s="13"/>
      <c r="W90" s="1"/>
    </row>
    <row r="91" spans="1:23" x14ac:dyDescent="0.25">
      <c r="C91" s="33"/>
      <c r="F91" s="8"/>
      <c r="I91" s="10"/>
      <c r="K91" s="9"/>
      <c r="P91" s="10"/>
      <c r="Q91" s="9"/>
      <c r="R91" s="10"/>
      <c r="S91" s="13"/>
      <c r="T91" s="3"/>
      <c r="U91" s="14"/>
      <c r="V91" s="13"/>
      <c r="W91" s="1"/>
    </row>
    <row r="92" spans="1:23" x14ac:dyDescent="0.25">
      <c r="F92" s="8"/>
      <c r="I92" s="10"/>
      <c r="K92" s="9"/>
      <c r="P92" s="10"/>
      <c r="Q92" s="9"/>
      <c r="R92" s="10"/>
      <c r="S92" s="13"/>
      <c r="T92" s="3"/>
      <c r="U92" s="14"/>
      <c r="V92" s="13"/>
      <c r="W92" s="1"/>
    </row>
  </sheetData>
  <sheetProtection formatCells="0" formatColumns="0" formatRows="0" insertColumns="0" insertRows="0" autoFilter="0"/>
  <mergeCells count="2">
    <mergeCell ref="F3:J3"/>
    <mergeCell ref="L3:P3"/>
  </mergeCells>
  <conditionalFormatting sqref="C6 C60:C85 C9:C58 C88:C91">
    <cfRule type="expression" dxfId="38" priority="28">
      <formula>$S6=3</formula>
    </cfRule>
    <cfRule type="expression" dxfId="37" priority="31">
      <formula>$S6=2</formula>
    </cfRule>
    <cfRule type="expression" dxfId="36" priority="34">
      <formula>$S6=1</formula>
    </cfRule>
  </conditionalFormatting>
  <conditionalFormatting sqref="C7">
    <cfRule type="expression" dxfId="35" priority="25">
      <formula>$S7=3</formula>
    </cfRule>
    <cfRule type="expression" dxfId="34" priority="26">
      <formula>$S7=2</formula>
    </cfRule>
    <cfRule type="expression" dxfId="33" priority="27">
      <formula>$S7=1</formula>
    </cfRule>
  </conditionalFormatting>
  <conditionalFormatting sqref="S1:S7 S60:S85 S9:S58 S88:S1048576">
    <cfRule type="cellIs" dxfId="32" priority="22" operator="equal">
      <formula>3</formula>
    </cfRule>
    <cfRule type="cellIs" dxfId="31" priority="23" operator="equal">
      <formula>2</formula>
    </cfRule>
    <cfRule type="cellIs" dxfId="30" priority="24" operator="equal">
      <formula>1</formula>
    </cfRule>
  </conditionalFormatting>
  <conditionalFormatting sqref="C8">
    <cfRule type="expression" dxfId="29" priority="19">
      <formula>$S8=3</formula>
    </cfRule>
    <cfRule type="expression" dxfId="28" priority="20">
      <formula>$S8=2</formula>
    </cfRule>
    <cfRule type="expression" dxfId="27" priority="21">
      <formula>$S8=1</formula>
    </cfRule>
  </conditionalFormatting>
  <conditionalFormatting sqref="S8">
    <cfRule type="cellIs" dxfId="26" priority="13" operator="equal">
      <formula>3</formula>
    </cfRule>
    <cfRule type="cellIs" dxfId="25" priority="14" operator="equal">
      <formula>2</formula>
    </cfRule>
    <cfRule type="cellIs" dxfId="24" priority="15" operator="equal">
      <formula>1</formula>
    </cfRule>
  </conditionalFormatting>
  <conditionalFormatting sqref="C59">
    <cfRule type="expression" dxfId="23" priority="10">
      <formula>$S59=3</formula>
    </cfRule>
    <cfRule type="expression" dxfId="22" priority="11">
      <formula>$S59=2</formula>
    </cfRule>
    <cfRule type="expression" dxfId="21" priority="12">
      <formula>$S59=1</formula>
    </cfRule>
  </conditionalFormatting>
  <conditionalFormatting sqref="S59">
    <cfRule type="cellIs" dxfId="20" priority="7" operator="equal">
      <formula>3</formula>
    </cfRule>
    <cfRule type="cellIs" dxfId="19" priority="8" operator="equal">
      <formula>2</formula>
    </cfRule>
    <cfRule type="cellIs" dxfId="18" priority="9" operator="equal">
      <formula>1</formula>
    </cfRule>
  </conditionalFormatting>
  <conditionalFormatting sqref="C86:C87">
    <cfRule type="expression" dxfId="17" priority="4">
      <formula>$S86=3</formula>
    </cfRule>
    <cfRule type="expression" dxfId="16" priority="5">
      <formula>$S86=2</formula>
    </cfRule>
    <cfRule type="expression" dxfId="15" priority="6">
      <formula>$S86=1</formula>
    </cfRule>
  </conditionalFormatting>
  <conditionalFormatting sqref="S86:S87">
    <cfRule type="cellIs" dxfId="14" priority="1" operator="equal">
      <formula>3</formula>
    </cfRule>
    <cfRule type="cellIs" dxfId="13" priority="2" operator="equal">
      <formula>2</formula>
    </cfRule>
    <cfRule type="cellIs" dxfId="12" priority="3" operator="equal">
      <formula>1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Sheet2!$A$3:$A$4</xm:f>
          </x14:formula1>
          <xm:sqref>E73:E77 E38:E47 E29:E36 E19:E27 E49:E56 E6:E17 E58:E69 E80:E89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4"/>
  <sheetViews>
    <sheetView workbookViewId="0">
      <selection activeCell="A4" sqref="A4"/>
    </sheetView>
  </sheetViews>
  <sheetFormatPr defaultRowHeight="15" x14ac:dyDescent="0.25"/>
  <sheetData>
    <row r="3" spans="1:1" x14ac:dyDescent="0.25">
      <c r="A3" t="s">
        <v>57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workbookViewId="0">
      <selection activeCell="C16" sqref="C16"/>
    </sheetView>
  </sheetViews>
  <sheetFormatPr defaultRowHeight="15" x14ac:dyDescent="0.25"/>
  <cols>
    <col min="1" max="1" width="18.28515625" style="1" bestFit="1" customWidth="1"/>
    <col min="2" max="2" width="23.140625" style="1" bestFit="1" customWidth="1"/>
    <col min="3" max="3" width="9.140625" style="22"/>
    <col min="4" max="4" width="18.28515625" style="1" bestFit="1" customWidth="1"/>
  </cols>
  <sheetData>
    <row r="1" spans="1:4" x14ac:dyDescent="0.25">
      <c r="A1" s="23" t="s">
        <v>85</v>
      </c>
      <c r="B1" s="23" t="s">
        <v>86</v>
      </c>
      <c r="C1" s="21" t="s">
        <v>73</v>
      </c>
      <c r="D1" s="23" t="s">
        <v>85</v>
      </c>
    </row>
    <row r="2" spans="1:4" x14ac:dyDescent="0.25">
      <c r="A2" s="24" t="s">
        <v>14</v>
      </c>
      <c r="B2" s="22" t="str">
        <f>VLOOKUP(A2,'PANEL 1'!C:U,2,0)</f>
        <v>Badge 6</v>
      </c>
      <c r="C2" s="22">
        <f>VLOOKUP(A2,'PANEL 1'!C:U,19,0)</f>
        <v>33.6</v>
      </c>
      <c r="D2" s="24" t="s">
        <v>14</v>
      </c>
    </row>
    <row r="3" spans="1:4" x14ac:dyDescent="0.25">
      <c r="A3" s="24" t="s">
        <v>81</v>
      </c>
      <c r="B3" s="22" t="str">
        <f>VLOOKUP(A3,'PANEL 1'!C:U,2,0)</f>
        <v>Club I</v>
      </c>
      <c r="C3" s="22">
        <f>VLOOKUP(A3,'PANEL 1'!C:U,19,0)</f>
        <v>39.9</v>
      </c>
      <c r="D3" s="24" t="s">
        <v>81</v>
      </c>
    </row>
    <row r="4" spans="1:4" x14ac:dyDescent="0.25">
      <c r="A4" s="24" t="s">
        <v>89</v>
      </c>
      <c r="B4" s="22" t="str">
        <f>VLOOKUP(A4,'PANEL 1'!C:U,2,0)</f>
        <v>Club I</v>
      </c>
      <c r="C4" s="22">
        <f>VLOOKUP(A4,'PANEL 1'!C:U,19,0)</f>
        <v>43.1</v>
      </c>
      <c r="D4" s="24" t="s">
        <v>89</v>
      </c>
    </row>
    <row r="5" spans="1:4" x14ac:dyDescent="0.25">
      <c r="A5" t="s">
        <v>90</v>
      </c>
      <c r="B5" s="22" t="str">
        <f>VLOOKUP(A5,'PANEL 1'!C:U,2,0)</f>
        <v>Badge 6</v>
      </c>
      <c r="C5" s="22">
        <f>VLOOKUP(A5,'PANEL 1'!C:U,19,0)</f>
        <v>13.700000000000001</v>
      </c>
      <c r="D5" t="s">
        <v>90</v>
      </c>
    </row>
    <row r="6" spans="1:4" x14ac:dyDescent="0.25">
      <c r="A6" t="s">
        <v>92</v>
      </c>
      <c r="B6" s="22" t="str">
        <f>VLOOKUP(A6,'PANEL 1'!C:U,2,0)</f>
        <v>NDP 1 - Age 10-13</v>
      </c>
      <c r="C6" s="22">
        <f>VLOOKUP(A6,'PANEL 1'!C:U,19,0)</f>
        <v>42.8</v>
      </c>
      <c r="D6" t="s">
        <v>92</v>
      </c>
    </row>
    <row r="7" spans="1:4" x14ac:dyDescent="0.25">
      <c r="A7" t="s">
        <v>71</v>
      </c>
      <c r="B7" s="22" t="str">
        <f>VLOOKUP(A7,'PANEL 1'!C:U,2,0)</f>
        <v>NDP 1 - Age 13+</v>
      </c>
      <c r="C7" s="22">
        <f>VLOOKUP(A7,'PANEL 1'!C:U,19,0)</f>
        <v>44.099999999999994</v>
      </c>
      <c r="D7" t="s">
        <v>71</v>
      </c>
    </row>
    <row r="8" spans="1:4" x14ac:dyDescent="0.25">
      <c r="A8" s="24" t="s">
        <v>118</v>
      </c>
      <c r="B8" s="22" t="str">
        <f>VLOOKUP(A8,'PANEL 1'!C:U,2,0)</f>
        <v>Disability 2</v>
      </c>
      <c r="C8" s="22">
        <f>VLOOKUP(A8,'PANEL 1'!C:U,19,0)</f>
        <v>36.700000000000003</v>
      </c>
      <c r="D8" s="24" t="s">
        <v>118</v>
      </c>
    </row>
    <row r="9" spans="1:4" x14ac:dyDescent="0.25">
      <c r="A9" t="s">
        <v>74</v>
      </c>
      <c r="B9" s="22" t="str">
        <f>VLOOKUP(A9,'PANEL 1'!C:U,2,0)</f>
        <v>NDP 5 &amp; Schools Elite</v>
      </c>
      <c r="C9" s="22">
        <f>VLOOKUP(A9,'PANEL 1'!C:U,19,0)</f>
        <v>42.3</v>
      </c>
      <c r="D9" t="s">
        <v>74</v>
      </c>
    </row>
    <row r="10" spans="1:4" x14ac:dyDescent="0.25">
      <c r="A10" t="s">
        <v>95</v>
      </c>
      <c r="B10" s="22" t="str">
        <f>VLOOKUP(A10,'PANEL 1'!C:U,2,0)</f>
        <v>Schools Intermediate</v>
      </c>
      <c r="C10" s="22">
        <f>VLOOKUP(A10,'PANEL 1'!C:U,19,0)</f>
        <v>45.899999999999991</v>
      </c>
      <c r="D10" t="s">
        <v>95</v>
      </c>
    </row>
    <row r="11" spans="1:4" x14ac:dyDescent="0.25">
      <c r="A11" t="s">
        <v>76</v>
      </c>
      <c r="B11" s="22" t="str">
        <f>VLOOKUP(A11,'PANEL 1'!C:U,2,0)</f>
        <v>NDP 1 - Age 13+</v>
      </c>
      <c r="C11" s="22">
        <f>VLOOKUP(A11,'PANEL 1'!C:U,19,0)</f>
        <v>0</v>
      </c>
      <c r="D11" t="s">
        <v>76</v>
      </c>
    </row>
    <row r="12" spans="1:4" x14ac:dyDescent="0.25">
      <c r="A12" t="s">
        <v>11</v>
      </c>
      <c r="B12" s="22" t="str">
        <f>VLOOKUP(A12,'PANEL 1'!C:U,2,0)</f>
        <v>Schools Novice - Age 10+</v>
      </c>
      <c r="C12" s="22">
        <f>VLOOKUP(A12,'PANEL 1'!C:U,19,0)</f>
        <v>45.5</v>
      </c>
      <c r="D12" t="s">
        <v>11</v>
      </c>
    </row>
    <row r="13" spans="1:4" x14ac:dyDescent="0.25">
      <c r="A13" t="s">
        <v>98</v>
      </c>
      <c r="B13" s="22" t="str">
        <f>VLOOKUP(A13,'PANEL 1'!C:U,2,0)</f>
        <v>NDP 2</v>
      </c>
      <c r="C13" s="22">
        <f>VLOOKUP(A13,'PANEL 1'!C:U,19,0)</f>
        <v>41.7</v>
      </c>
      <c r="D13" t="s">
        <v>98</v>
      </c>
    </row>
    <row r="14" spans="1:4" x14ac:dyDescent="0.25">
      <c r="A14" t="s">
        <v>68</v>
      </c>
      <c r="B14" s="22" t="str">
        <f>VLOOKUP(A14,'PANEL 1'!C:U,2,0)</f>
        <v>NDP 1 - Age 8/9</v>
      </c>
      <c r="C14" s="22">
        <f>VLOOKUP(A14,'PANEL 1'!C:U,19,0)</f>
        <v>43.7</v>
      </c>
      <c r="D14" t="s">
        <v>68</v>
      </c>
    </row>
    <row r="15" spans="1:4" x14ac:dyDescent="0.25">
      <c r="A15" s="24" t="s">
        <v>100</v>
      </c>
      <c r="B15" s="22" t="str">
        <f>VLOOKUP(A15,'PANEL 1'!C:U,2,0)</f>
        <v>Club I</v>
      </c>
      <c r="C15" s="22">
        <f>VLOOKUP(A15,'PANEL 1'!C:U,19,0)</f>
        <v>0</v>
      </c>
      <c r="D15" s="24" t="s">
        <v>100</v>
      </c>
    </row>
    <row r="16" spans="1:4" x14ac:dyDescent="0.25">
      <c r="A16" t="s">
        <v>66</v>
      </c>
      <c r="B16" s="22" t="str">
        <f>VLOOKUP(A16,'PANEL 1'!C:U,2,0)</f>
        <v>Schools Novice - Age 8/9</v>
      </c>
      <c r="C16" s="22">
        <f>VLOOKUP(A16,'PANEL 1'!C:U,19,0)</f>
        <v>40.600000000000009</v>
      </c>
      <c r="D16" t="s">
        <v>66</v>
      </c>
    </row>
    <row r="17" spans="1:4" x14ac:dyDescent="0.25">
      <c r="A17" t="s">
        <v>79</v>
      </c>
      <c r="B17" s="22" t="str">
        <f>VLOOKUP(A17,'PANEL 1'!C:U,2,0)</f>
        <v>Schools Intermediate</v>
      </c>
      <c r="C17" s="22">
        <f>VLOOKUP(A17,'PANEL 1'!C:U,19,0)</f>
        <v>46.100000000000009</v>
      </c>
      <c r="D17" t="s">
        <v>79</v>
      </c>
    </row>
    <row r="18" spans="1:4" x14ac:dyDescent="0.25">
      <c r="A18" t="s">
        <v>101</v>
      </c>
      <c r="B18" s="22" t="str">
        <f>VLOOKUP(A18,'PANEL 1'!C:U,2,0)</f>
        <v>NDP 1 - Age 13+</v>
      </c>
      <c r="C18" s="22">
        <f>VLOOKUP(A18,'PANEL 1'!C:U,19,0)</f>
        <v>42.099999999999994</v>
      </c>
      <c r="D18" t="s">
        <v>101</v>
      </c>
    </row>
    <row r="19" spans="1:4" x14ac:dyDescent="0.25">
      <c r="A19" t="s">
        <v>8</v>
      </c>
      <c r="B19" s="22" t="str">
        <f>VLOOKUP(A19,'PANEL 1'!C:U,2,0)</f>
        <v>Schools Novice - Age 8/9</v>
      </c>
      <c r="C19" s="22">
        <f>VLOOKUP(A19,'PANEL 1'!C:U,19,0)</f>
        <v>43.600000000000009</v>
      </c>
      <c r="D19" t="s">
        <v>8</v>
      </c>
    </row>
    <row r="20" spans="1:4" x14ac:dyDescent="0.25">
      <c r="A20" t="s">
        <v>70</v>
      </c>
      <c r="B20" s="22" t="str">
        <f>VLOOKUP(A20,'PANEL 1'!C:U,2,0)</f>
        <v>Schools Novice - Age 10+</v>
      </c>
      <c r="C20" s="22">
        <f>VLOOKUP(A20,'PANEL 1'!C:U,19,0)</f>
        <v>42.100000000000009</v>
      </c>
      <c r="D20" t="s">
        <v>70</v>
      </c>
    </row>
    <row r="21" spans="1:4" x14ac:dyDescent="0.25">
      <c r="A21" t="s">
        <v>7</v>
      </c>
      <c r="B21" s="22" t="str">
        <f>VLOOKUP(A21,'PANEL 1'!C:U,2,0)</f>
        <v>NDP 1 - Age 10-13</v>
      </c>
      <c r="C21" s="22">
        <f>VLOOKUP(A21,'PANEL 1'!C:U,19,0)</f>
        <v>48</v>
      </c>
      <c r="D21" t="s">
        <v>7</v>
      </c>
    </row>
    <row r="22" spans="1:4" x14ac:dyDescent="0.25">
      <c r="A22" s="24" t="s">
        <v>13</v>
      </c>
      <c r="B22" s="22" t="str">
        <f>VLOOKUP(A22,'PANEL 1'!C:U,2,0)</f>
        <v>Disability 1</v>
      </c>
      <c r="C22" s="22">
        <f>VLOOKUP(A22,'PANEL 1'!C:U,19,0)</f>
        <v>37.5</v>
      </c>
      <c r="D22" s="24" t="s">
        <v>13</v>
      </c>
    </row>
    <row r="23" spans="1:4" x14ac:dyDescent="0.25">
      <c r="A23" s="24" t="s">
        <v>103</v>
      </c>
      <c r="B23" s="22" t="str">
        <f>VLOOKUP(A23,'PANEL 1'!C:U,2,0)</f>
        <v>Club I</v>
      </c>
      <c r="C23" s="22">
        <f>VLOOKUP(A23,'PANEL 1'!C:U,19,0)</f>
        <v>33.599999999999994</v>
      </c>
      <c r="D23" s="24" t="s">
        <v>103</v>
      </c>
    </row>
    <row r="24" spans="1:4" x14ac:dyDescent="0.25">
      <c r="A24" s="24" t="s">
        <v>104</v>
      </c>
      <c r="B24" s="22" t="str">
        <f>VLOOKUP(A24,'PANEL 1'!C:U,2,0)</f>
        <v>CDP 2</v>
      </c>
      <c r="C24" s="22">
        <f>VLOOKUP(A24,'PANEL 1'!C:U,19,0)</f>
        <v>45.7</v>
      </c>
      <c r="D24" s="24" t="s">
        <v>104</v>
      </c>
    </row>
    <row r="25" spans="1:4" x14ac:dyDescent="0.25">
      <c r="A25" t="s">
        <v>105</v>
      </c>
      <c r="B25" s="22" t="str">
        <f>VLOOKUP(A25,'PANEL 1'!C:U,2,0)</f>
        <v>NDP 4</v>
      </c>
      <c r="C25" s="22">
        <f>VLOOKUP(A25,'PANEL 1'!C:U,19,0)</f>
        <v>40.700000000000003</v>
      </c>
      <c r="D25" t="s">
        <v>105</v>
      </c>
    </row>
    <row r="26" spans="1:4" x14ac:dyDescent="0.25">
      <c r="A26" t="s">
        <v>5</v>
      </c>
      <c r="B26" s="22" t="str">
        <f>VLOOKUP(A26,'PANEL 1'!C:U,2,0)</f>
        <v>NDP 5 &amp; Schools Elite</v>
      </c>
      <c r="C26" s="22">
        <f>VLOOKUP(A26,'PANEL 1'!C:U,19,0)</f>
        <v>42.099999999999994</v>
      </c>
      <c r="D26" t="s">
        <v>5</v>
      </c>
    </row>
    <row r="27" spans="1:4" x14ac:dyDescent="0.25">
      <c r="A27" t="s">
        <v>106</v>
      </c>
      <c r="B27" s="22" t="str">
        <f>VLOOKUP(A27,'PANEL 1'!C:U,2,0)</f>
        <v>NDP 1 - Age 10-13</v>
      </c>
      <c r="C27" s="22">
        <f>VLOOKUP(A27,'PANEL 1'!C:U,19,0)</f>
        <v>42.9</v>
      </c>
      <c r="D27" t="s">
        <v>106</v>
      </c>
    </row>
    <row r="28" spans="1:4" x14ac:dyDescent="0.25">
      <c r="A28" t="s">
        <v>107</v>
      </c>
      <c r="B28" s="22" t="str">
        <f>VLOOKUP(A28,'PANEL 1'!C:U,2,0)</f>
        <v>NDP 4</v>
      </c>
      <c r="C28" s="22">
        <f>VLOOKUP(A28,'PANEL 1'!C:U,19,0)</f>
        <v>44.5</v>
      </c>
      <c r="D28" t="s">
        <v>107</v>
      </c>
    </row>
    <row r="29" spans="1:4" x14ac:dyDescent="0.25">
      <c r="A29" t="s">
        <v>10</v>
      </c>
      <c r="B29" s="22" t="str">
        <f>VLOOKUP(A29,'PANEL 1'!C:U,2,0)</f>
        <v>Schools Novice - Age 10+</v>
      </c>
      <c r="C29" s="22">
        <f>VLOOKUP(A29,'PANEL 1'!C:U,19,0)</f>
        <v>40.899999999999991</v>
      </c>
      <c r="D29" t="s">
        <v>10</v>
      </c>
    </row>
    <row r="30" spans="1:4" x14ac:dyDescent="0.25">
      <c r="A30" t="s">
        <v>108</v>
      </c>
      <c r="B30" s="22" t="str">
        <f>VLOOKUP(A30,'PANEL 1'!C:U,2,0)</f>
        <v>CDP 2</v>
      </c>
      <c r="C30" s="22">
        <f>VLOOKUP(A30,'PANEL 1'!C:U,19,0)</f>
        <v>40.1</v>
      </c>
      <c r="D30" t="s">
        <v>108</v>
      </c>
    </row>
    <row r="31" spans="1:4" x14ac:dyDescent="0.25">
      <c r="A31" t="s">
        <v>69</v>
      </c>
      <c r="B31" s="22" t="str">
        <f>VLOOKUP(A31,'PANEL 1'!C:U,2,0)</f>
        <v>NDP 1 - Age 10-13</v>
      </c>
      <c r="C31" s="22">
        <f>VLOOKUP(A31,'PANEL 1'!C:U,19,0)</f>
        <v>44.2</v>
      </c>
      <c r="D31" t="s">
        <v>69</v>
      </c>
    </row>
    <row r="32" spans="1:4" x14ac:dyDescent="0.25">
      <c r="A32" t="s">
        <v>77</v>
      </c>
      <c r="B32" s="22" t="str">
        <f>VLOOKUP(A32,'PANEL 1'!C:U,2,0)</f>
        <v>NDP 1 - Age 8/9</v>
      </c>
      <c r="C32" s="22">
        <f>VLOOKUP(A32,'PANEL 1'!C:U,19,0)</f>
        <v>44.599999999999994</v>
      </c>
      <c r="D32" t="s">
        <v>77</v>
      </c>
    </row>
    <row r="33" spans="1:4" x14ac:dyDescent="0.25">
      <c r="A33" t="s">
        <v>6</v>
      </c>
      <c r="B33" s="22" t="str">
        <f>VLOOKUP(A33,'PANEL 1'!C:U,2,0)</f>
        <v>NDP 5 &amp; Schools Elite</v>
      </c>
      <c r="C33" s="22">
        <f>VLOOKUP(A33,'PANEL 1'!C:U,19,0)</f>
        <v>45.099999999999994</v>
      </c>
      <c r="D33" t="s">
        <v>6</v>
      </c>
    </row>
    <row r="34" spans="1:4" x14ac:dyDescent="0.25">
      <c r="A34" s="24" t="s">
        <v>109</v>
      </c>
      <c r="B34" s="22" t="str">
        <f>VLOOKUP(A34,'PANEL 1'!C:U,2,0)</f>
        <v>Club I</v>
      </c>
      <c r="C34" s="22">
        <f>VLOOKUP(A34,'PANEL 1'!C:U,19,0)</f>
        <v>37.299999999999997</v>
      </c>
      <c r="D34" s="24" t="s">
        <v>109</v>
      </c>
    </row>
    <row r="35" spans="1:4" x14ac:dyDescent="0.25">
      <c r="A35" t="s">
        <v>110</v>
      </c>
      <c r="B35" s="22" t="str">
        <f>VLOOKUP(A35,'PANEL 1'!C:U,2,0)</f>
        <v>NDP 2</v>
      </c>
      <c r="C35" s="22">
        <f>VLOOKUP(A35,'PANEL 1'!C:U,19,0)</f>
        <v>43</v>
      </c>
      <c r="D35" t="s">
        <v>110</v>
      </c>
    </row>
    <row r="36" spans="1:4" x14ac:dyDescent="0.25">
      <c r="A36" s="24" t="s">
        <v>111</v>
      </c>
      <c r="B36" s="22" t="str">
        <f>VLOOKUP(A36,'PANEL 1'!C:U,2,0)</f>
        <v>Schools Novice - Age 8/9</v>
      </c>
      <c r="C36" s="22">
        <f>VLOOKUP(A36,'PANEL 1'!C:U,19,0)</f>
        <v>38.999999999999993</v>
      </c>
      <c r="D36" s="24" t="s">
        <v>111</v>
      </c>
    </row>
    <row r="37" spans="1:4" x14ac:dyDescent="0.25">
      <c r="A37" t="s">
        <v>112</v>
      </c>
      <c r="B37" s="22" t="str">
        <f>VLOOKUP(A37,'PANEL 1'!C:U,2,0)</f>
        <v>NDP 1 - Age 8/9</v>
      </c>
      <c r="C37" s="22">
        <f>VLOOKUP(A37,'PANEL 1'!C:U,19,0)</f>
        <v>32.799999999999997</v>
      </c>
      <c r="D37" t="s">
        <v>112</v>
      </c>
    </row>
    <row r="38" spans="1:4" x14ac:dyDescent="0.25">
      <c r="A38" t="s">
        <v>72</v>
      </c>
      <c r="B38" s="22" t="str">
        <f>VLOOKUP(A38,'PANEL 1'!C:U,2,0)</f>
        <v>NDP 1 - Age 10-13</v>
      </c>
      <c r="C38" s="22">
        <f>VLOOKUP(A38,'PANEL 1'!C:U,19,0)</f>
        <v>38.5</v>
      </c>
      <c r="D38" t="s">
        <v>72</v>
      </c>
    </row>
    <row r="39" spans="1:4" x14ac:dyDescent="0.25">
      <c r="A39" t="s">
        <v>9</v>
      </c>
      <c r="B39" s="22" t="str">
        <f>VLOOKUP(A39,'PANEL 1'!C:U,2,0)</f>
        <v>Schools Novice - Age 10+</v>
      </c>
      <c r="C39" s="22">
        <f>VLOOKUP(A39,'PANEL 1'!C:U,19,0)</f>
        <v>34</v>
      </c>
      <c r="D39" t="s">
        <v>9</v>
      </c>
    </row>
    <row r="40" spans="1:4" x14ac:dyDescent="0.25">
      <c r="A40" t="s">
        <v>12</v>
      </c>
      <c r="B40" s="22" t="str">
        <f>VLOOKUP(A40,'PANEL 1'!C:U,2,0)</f>
        <v>Schools Intermediate</v>
      </c>
      <c r="C40" s="22">
        <f>VLOOKUP(A40,'PANEL 1'!C:U,19,0)</f>
        <v>46.5</v>
      </c>
      <c r="D40" t="s">
        <v>12</v>
      </c>
    </row>
    <row r="41" spans="1:4" x14ac:dyDescent="0.25">
      <c r="A41" s="24" t="s">
        <v>113</v>
      </c>
      <c r="B41" s="22" t="str">
        <f>VLOOKUP(A41,'PANEL 1'!C:U,2,0)</f>
        <v>CDP 1</v>
      </c>
      <c r="C41" s="22">
        <f>VLOOKUP(A41,'PANEL 1'!C:U,19,0)</f>
        <v>44.4</v>
      </c>
      <c r="D41" s="24" t="s">
        <v>113</v>
      </c>
    </row>
    <row r="42" spans="1:4" x14ac:dyDescent="0.25">
      <c r="A42" s="24" t="s">
        <v>83</v>
      </c>
      <c r="B42" s="22" t="str">
        <f>VLOOKUP(A42,'PANEL 1'!C:U,2,0)</f>
        <v>NDP 1 - Age 8/9</v>
      </c>
      <c r="C42" s="22">
        <f>VLOOKUP(A42,'PANEL 1'!C:U,19,0)</f>
        <v>43</v>
      </c>
      <c r="D42" s="24" t="s">
        <v>83</v>
      </c>
    </row>
    <row r="43" spans="1:4" x14ac:dyDescent="0.25">
      <c r="A43" s="33" t="s">
        <v>130</v>
      </c>
      <c r="B43" s="22" t="str">
        <f>VLOOKUP(A43,'PANEL 1'!C:U,2,0)</f>
        <v>NDP 2</v>
      </c>
      <c r="C43" s="22">
        <f>VLOOKUP(A43,'PANEL 1'!C:U,19,0)</f>
        <v>43.099999999999994</v>
      </c>
      <c r="D43" s="33" t="s">
        <v>130</v>
      </c>
    </row>
    <row r="44" spans="1:4" x14ac:dyDescent="0.25">
      <c r="A44" s="33"/>
      <c r="B44" s="22"/>
      <c r="D44" s="33"/>
    </row>
    <row r="45" spans="1:4" x14ac:dyDescent="0.25">
      <c r="A45"/>
      <c r="B45"/>
      <c r="D45"/>
    </row>
    <row r="46" spans="1:4" x14ac:dyDescent="0.25">
      <c r="A46"/>
      <c r="B46"/>
      <c r="D46"/>
    </row>
    <row r="47" spans="1:4" x14ac:dyDescent="0.25">
      <c r="A47"/>
      <c r="B47"/>
      <c r="D47"/>
    </row>
    <row r="48" spans="1:4" x14ac:dyDescent="0.25">
      <c r="A48"/>
      <c r="B48"/>
      <c r="D48"/>
    </row>
    <row r="49" spans="1:4" x14ac:dyDescent="0.25">
      <c r="A49"/>
      <c r="B49"/>
      <c r="D49"/>
    </row>
    <row r="50" spans="1:4" x14ac:dyDescent="0.25">
      <c r="A50"/>
      <c r="B50"/>
      <c r="D50"/>
    </row>
    <row r="51" spans="1:4" x14ac:dyDescent="0.25">
      <c r="A51"/>
      <c r="B51"/>
      <c r="D51"/>
    </row>
    <row r="52" spans="1:4" x14ac:dyDescent="0.25">
      <c r="A52"/>
      <c r="B52"/>
      <c r="D52"/>
    </row>
    <row r="53" spans="1:4" x14ac:dyDescent="0.25">
      <c r="A53"/>
      <c r="B53"/>
      <c r="D53"/>
    </row>
    <row r="54" spans="1:4" x14ac:dyDescent="0.25">
      <c r="A54"/>
      <c r="B54"/>
      <c r="D54"/>
    </row>
    <row r="55" spans="1:4" x14ac:dyDescent="0.25">
      <c r="A55"/>
      <c r="B55"/>
      <c r="D55"/>
    </row>
    <row r="56" spans="1:4" x14ac:dyDescent="0.25">
      <c r="A56"/>
      <c r="B56"/>
      <c r="D56"/>
    </row>
    <row r="57" spans="1:4" x14ac:dyDescent="0.25">
      <c r="A57"/>
      <c r="B57"/>
      <c r="D57"/>
    </row>
    <row r="58" spans="1:4" x14ac:dyDescent="0.25">
      <c r="A58"/>
      <c r="B58"/>
      <c r="D58"/>
    </row>
    <row r="59" spans="1:4" x14ac:dyDescent="0.25">
      <c r="A59"/>
      <c r="B59"/>
      <c r="D59"/>
    </row>
    <row r="60" spans="1:4" x14ac:dyDescent="0.25">
      <c r="A60"/>
      <c r="B60"/>
      <c r="D60"/>
    </row>
    <row r="61" spans="1:4" x14ac:dyDescent="0.25">
      <c r="A61"/>
      <c r="B61"/>
      <c r="D61"/>
    </row>
    <row r="62" spans="1:4" x14ac:dyDescent="0.25">
      <c r="A62"/>
      <c r="B62"/>
      <c r="D62"/>
    </row>
    <row r="63" spans="1:4" x14ac:dyDescent="0.25">
      <c r="A63"/>
      <c r="B63"/>
      <c r="D63"/>
    </row>
    <row r="64" spans="1:4" x14ac:dyDescent="0.25">
      <c r="A64"/>
      <c r="B64"/>
      <c r="D64"/>
    </row>
    <row r="65" spans="1:4" x14ac:dyDescent="0.25">
      <c r="A65"/>
      <c r="B65"/>
      <c r="D65"/>
    </row>
    <row r="66" spans="1:4" x14ac:dyDescent="0.25">
      <c r="A66"/>
      <c r="B66"/>
      <c r="D66"/>
    </row>
    <row r="67" spans="1:4" x14ac:dyDescent="0.25">
      <c r="A67"/>
      <c r="B67"/>
      <c r="D67"/>
    </row>
    <row r="68" spans="1:4" x14ac:dyDescent="0.25">
      <c r="A68"/>
      <c r="B68"/>
      <c r="D68"/>
    </row>
    <row r="69" spans="1:4" x14ac:dyDescent="0.25">
      <c r="A69"/>
      <c r="B69"/>
      <c r="D69"/>
    </row>
    <row r="70" spans="1:4" x14ac:dyDescent="0.25">
      <c r="A70"/>
      <c r="B70"/>
      <c r="D70"/>
    </row>
    <row r="71" spans="1:4" x14ac:dyDescent="0.25">
      <c r="A71"/>
      <c r="B71"/>
      <c r="D71"/>
    </row>
    <row r="72" spans="1:4" x14ac:dyDescent="0.25">
      <c r="A72"/>
      <c r="B72"/>
      <c r="D72"/>
    </row>
    <row r="73" spans="1:4" x14ac:dyDescent="0.25">
      <c r="A73"/>
      <c r="B73"/>
      <c r="D73"/>
    </row>
    <row r="74" spans="1:4" x14ac:dyDescent="0.25">
      <c r="A74"/>
      <c r="B74"/>
      <c r="D74"/>
    </row>
    <row r="75" spans="1:4" x14ac:dyDescent="0.25">
      <c r="A75"/>
      <c r="B75"/>
      <c r="D75"/>
    </row>
    <row r="76" spans="1:4" x14ac:dyDescent="0.25">
      <c r="A76"/>
      <c r="B76"/>
      <c r="D76"/>
    </row>
    <row r="77" spans="1:4" x14ac:dyDescent="0.25">
      <c r="A77"/>
      <c r="B77"/>
      <c r="D77"/>
    </row>
  </sheetData>
  <autoFilter ref="A1:C43">
    <sortState ref="A2:C43">
      <sortCondition descending="1" ref="C1:C43"/>
    </sortState>
  </autoFilter>
  <conditionalFormatting sqref="A44">
    <cfRule type="expression" dxfId="11" priority="10">
      <formula>$S44=3</formula>
    </cfRule>
    <cfRule type="expression" dxfId="10" priority="11">
      <formula>$S44=2</formula>
    </cfRule>
    <cfRule type="expression" dxfId="9" priority="12">
      <formula>$S44=1</formula>
    </cfRule>
  </conditionalFormatting>
  <conditionalFormatting sqref="D44">
    <cfRule type="expression" dxfId="8" priority="7">
      <formula>$S44=3</formula>
    </cfRule>
    <cfRule type="expression" dxfId="7" priority="8">
      <formula>$S44=2</formula>
    </cfRule>
    <cfRule type="expression" dxfId="6" priority="9">
      <formula>$S44=1</formula>
    </cfRule>
  </conditionalFormatting>
  <conditionalFormatting sqref="A43">
    <cfRule type="expression" dxfId="5" priority="4">
      <formula>$S43=3</formula>
    </cfRule>
    <cfRule type="expression" dxfId="4" priority="5">
      <formula>$S43=2</formula>
    </cfRule>
    <cfRule type="expression" dxfId="3" priority="6">
      <formula>$S43=1</formula>
    </cfRule>
  </conditionalFormatting>
  <conditionalFormatting sqref="D43">
    <cfRule type="expression" dxfId="2" priority="1">
      <formula>$S43=3</formula>
    </cfRule>
    <cfRule type="expression" dxfId="1" priority="2">
      <formula>$S43=2</formula>
    </cfRule>
    <cfRule type="expression" dxfId="0" priority="3">
      <formula>$S43=1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Officials List</vt:lpstr>
      <vt:lpstr>PANEL 1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Wakely</dc:creator>
  <cp:lastModifiedBy>Mike Wakely</cp:lastModifiedBy>
  <cp:lastPrinted>2014-09-28T11:34:27Z</cp:lastPrinted>
  <dcterms:created xsi:type="dcterms:W3CDTF">2014-09-18T21:50:15Z</dcterms:created>
  <dcterms:modified xsi:type="dcterms:W3CDTF">2015-12-22T18:31:40Z</dcterms:modified>
</cp:coreProperties>
</file>